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610" yWindow="1110" windowWidth="12120" windowHeight="9045" tabRatio="749" activeTab="7"/>
  </bookViews>
  <sheets>
    <sheet name="GLAVA PREDRAČUNA" sheetId="1" r:id="rId1"/>
    <sheet name="REKAPITULACIJA" sheetId="2" r:id="rId2"/>
    <sheet name="GRADB+OBRT.DELA-OBJKET" sheetId="3" r:id="rId3"/>
    <sheet name="KANAL S PRIKLJUČKI" sheetId="4" r:id="rId4"/>
    <sheet name="ELEKTRO- TOPLOTNA POSTAJA" sheetId="5" r:id="rId5"/>
    <sheet name="ELEKTRO_STANOVANJA" sheetId="6" r:id="rId6"/>
    <sheet name="STRELOVOD" sheetId="7" r:id="rId7"/>
    <sheet name="ELEKTRO_NN" sheetId="8" r:id="rId8"/>
    <sheet name="STROJNE INSTALACIJE" sheetId="9" r:id="rId9"/>
  </sheets>
  <definedNames>
    <definedName name="_xlnm.Print_Area" localSheetId="4">'ELEKTRO- TOPLOTNA POSTAJA'!$A$1:$F$62</definedName>
    <definedName name="_xlnm.Print_Area" localSheetId="7">'ELEKTRO_NN'!$A$1:$F$192</definedName>
    <definedName name="_xlnm.Print_Area" localSheetId="0">'GLAVA PREDRAČUNA'!$A$1:$D$44</definedName>
    <definedName name="_xlnm.Print_Area" localSheetId="2">'GRADB+OBRT.DELA-OBJKET'!$A$1:$F$458</definedName>
    <definedName name="_xlnm.Print_Area" localSheetId="3">'KANAL S PRIKLJUČKI'!$A$1:$F$123</definedName>
    <definedName name="_xlnm.Print_Area" localSheetId="8">'STROJNE INSTALACIJE'!$A$1:$F$478</definedName>
    <definedName name="su_montdela">#REF!</definedName>
    <definedName name="SU_NABAVAMAT">#REF!</definedName>
    <definedName name="SU_ZEMDELA">#REF!</definedName>
    <definedName name="_xlnm.Print_Titles" localSheetId="4">'ELEKTRO- TOPLOTNA POSTAJA'!$33:$33</definedName>
    <definedName name="_xlnm.Print_Titles" localSheetId="7">'ELEKTRO_NN'!$15:$15</definedName>
    <definedName name="_xlnm.Print_Titles" localSheetId="5">'ELEKTRO_STANOVANJA'!$17:$17</definedName>
    <definedName name="_xlnm.Print_Titles" localSheetId="2">'GRADB+OBRT.DELA-OBJKET'!$24:$24</definedName>
    <definedName name="_xlnm.Print_Titles" localSheetId="3">'KANAL S PRIKLJUČKI'!$3:$3</definedName>
    <definedName name="_xlnm.Print_Titles" localSheetId="6">'STRELOVOD'!$12:$12</definedName>
    <definedName name="_xlnm.Print_Titles" localSheetId="8">'STROJNE INSTALACIJE'!$35:$35</definedName>
  </definedNames>
  <calcPr fullCalcOnLoad="1"/>
</workbook>
</file>

<file path=xl/sharedStrings.xml><?xml version="1.0" encoding="utf-8"?>
<sst xmlns="http://schemas.openxmlformats.org/spreadsheetml/2006/main" count="2573" uniqueCount="1494">
  <si>
    <t>dobava osnovnega in pomožnega materiala</t>
  </si>
  <si>
    <t>a.</t>
  </si>
  <si>
    <t>b.</t>
  </si>
  <si>
    <t>c.</t>
  </si>
  <si>
    <t>d.</t>
  </si>
  <si>
    <t>e.</t>
  </si>
  <si>
    <t>Storitve kooperanta obsegajo, če ni z medsebojno pogodbo drugače določeno:</t>
  </si>
  <si>
    <t>snemanje potrebnih izmer na objektu</t>
  </si>
  <si>
    <t>f.</t>
  </si>
  <si>
    <t>prevoz izdelkov na objekt, z nakladanjem, razkladanjem in ekspeditom ter vsemi manipulacijami na gradbišču</t>
  </si>
  <si>
    <t>g.</t>
  </si>
  <si>
    <t>h.</t>
  </si>
  <si>
    <t>Izdelava delavniških načrtov.</t>
  </si>
  <si>
    <t>kompletno delo z vsemi dajatvami</t>
  </si>
  <si>
    <t>čiščenje izdelkov po končanem delu ter iznos vseh odpadkov na gradbiščno deponijo</t>
  </si>
  <si>
    <t>snemanje izmer na objektu</t>
  </si>
  <si>
    <t>pregled in čiščenje podlage</t>
  </si>
  <si>
    <t>vsa dela na objektu z dajatvami</t>
  </si>
  <si>
    <t>dobava vsega osnovnega in pomožnega materiala</t>
  </si>
  <si>
    <t>popravila zidov in oblog sten poškodovanih ob montaži izdelkov</t>
  </si>
  <si>
    <t>odstranjevanje ostankov materiala z iznosom v gradbiščno deponijo ter čiščenje vseh površim po končanih delih</t>
  </si>
  <si>
    <t>A.2./</t>
  </si>
  <si>
    <t>ZIDARSKA DELA:</t>
  </si>
  <si>
    <t>SLIKOPLESKARSKA DELA:</t>
  </si>
  <si>
    <t>1.</t>
  </si>
  <si>
    <t>2.</t>
  </si>
  <si>
    <t>3.</t>
  </si>
  <si>
    <t>4.</t>
  </si>
  <si>
    <t>5.</t>
  </si>
  <si>
    <t>Splošno:</t>
  </si>
  <si>
    <t>Za vse nejasnosti ali variantne rešitve se je obvezno posvetovati s projektantom.</t>
  </si>
  <si>
    <t>6.</t>
  </si>
  <si>
    <t>7.</t>
  </si>
  <si>
    <t>z.št.</t>
  </si>
  <si>
    <t>opis postavke / dela</t>
  </si>
  <si>
    <t>skupaj €</t>
  </si>
  <si>
    <t>8.</t>
  </si>
  <si>
    <t>Vsa dela morajo biti izvršena tako, da je zagotovljena funkcionalnost, stabilnost, varnost, natančnost in življenjska doba posameznih elementov.</t>
  </si>
  <si>
    <t>9.</t>
  </si>
  <si>
    <t>snemanje vseh potrebnih izmer na objektu pred pričetkom izvajanja del.</t>
  </si>
  <si>
    <t>pregled in čiščenje podloge</t>
  </si>
  <si>
    <t>vsa dela na objektu vključno z vsemi dajatvami</t>
  </si>
  <si>
    <t>GRADBENA DELA:</t>
  </si>
  <si>
    <t>OBRTNIŠKA DELA:</t>
  </si>
  <si>
    <t>k</t>
  </si>
  <si>
    <t>e</t>
  </si>
  <si>
    <t>prevoz materiala in orodja na objekt z vsem potrebnim nakladanjem, ekspeditom, razkladanjem in notranjim transportom do mesta vgrajevanja ter polaganje po opisu posamezne postavke.</t>
  </si>
  <si>
    <t>Storitve kooperanta obsegajo (če ni z medsebojno pogodbo drugače določeno)</t>
  </si>
  <si>
    <t>nanos izravnalne mase, kjer je to zahtevano po opisu posamezne postavke</t>
  </si>
  <si>
    <t>odstranjevanje preostalega materiala, odnos in odvoz iz gradbišča, končno čiščenje in zavarovanje izvedenih del do predaje in podobno.</t>
  </si>
  <si>
    <t>popravila zidov oz. oblog sten poškodovanih ob izvajanju del</t>
  </si>
  <si>
    <t>polaganje obrobnih letev  po detajlu arhitekta</t>
  </si>
  <si>
    <t>Vgrajeni materiali morajo ustrezati sledečim standardom:</t>
  </si>
  <si>
    <t>Vijaki morajo ustrezati standardu SIST EN 14566</t>
  </si>
  <si>
    <t>Obešalna višina: če v postavki ni drugače navedeno je obešalna višina do 50 cm vkalkulirana v osnovno ceno. Obešalna višina se meri od spodnjega roba primarnega nosilnega stropa do spodnjega roba gotovega obešenega stropa.</t>
  </si>
  <si>
    <t>Opomba: v obračunu površin oblog je upoštevana razvita površina vseh sten (obračunana narisna površina po vseh prostorih kjer se izvaja obloga).</t>
  </si>
  <si>
    <t>popis del s količinami</t>
  </si>
  <si>
    <t xml:space="preserve"> PREDRAČUN</t>
  </si>
  <si>
    <t>Zvočna izolativnost sten med posameznimi notranjimi prostori  Rw = 42 Db</t>
  </si>
  <si>
    <t>A./</t>
  </si>
  <si>
    <t>B./</t>
  </si>
  <si>
    <t>A.2</t>
  </si>
  <si>
    <t>B.1</t>
  </si>
  <si>
    <t>B.2</t>
  </si>
  <si>
    <t>B.3</t>
  </si>
  <si>
    <t>B.4</t>
  </si>
  <si>
    <t>B.5</t>
  </si>
  <si>
    <t>B.7</t>
  </si>
  <si>
    <t>Skupaj gradbena dela:</t>
  </si>
  <si>
    <t>Skupaj obrtniška dela:</t>
  </si>
  <si>
    <t>B.1./</t>
  </si>
  <si>
    <t>OBRTNIŠKA DELA :</t>
  </si>
  <si>
    <t>Skupaj zidarska dela :</t>
  </si>
  <si>
    <t>B.2./</t>
  </si>
  <si>
    <t>B.3./</t>
  </si>
  <si>
    <t>Skupaj slikopleskarska dela:</t>
  </si>
  <si>
    <t>V enotnih cenah izdelava morajo biti zajeti tudi vsi pomožni delovni odri za delo do višine oblaganja  -  glej prereze in detajle.</t>
  </si>
  <si>
    <t>RUŠITVENA DELA:</t>
  </si>
  <si>
    <t>Rušitvena dela skupaj:</t>
  </si>
  <si>
    <t>B.5.</t>
  </si>
  <si>
    <t>C.</t>
  </si>
  <si>
    <t>Storitve kooperanta obsegajo, če ni z medsebojno pogodbo drugače določeno.</t>
  </si>
  <si>
    <t>snemanje potrebnih izmer na objektu pred izdelavo vseh vrat in oken ter drugih izdelkov po tem opisu.</t>
  </si>
  <si>
    <t>dobavo osnovnega in pomožnega materiala ter okovja, za odpiranje in zaklepanje vrat in oken, kjer je to predvideno po shemah projektanta.</t>
  </si>
  <si>
    <t>napravo izdelkov in montažo na objektu z vsemi dajatvami.</t>
  </si>
  <si>
    <t>osnovna zaščita in finalna obdelava izdelkov po detajlu in izboru arhitekta.</t>
  </si>
  <si>
    <t>zasteklitev po opisu in detajlu.</t>
  </si>
  <si>
    <t>prevoz izdelkov na objekt z nakladanjem, razkladanjem in ekspeditom ter vsemi manipulacijami na gradbišču.</t>
  </si>
  <si>
    <t>čiščenje izdelkov po končani montaži in podobno.</t>
  </si>
  <si>
    <t>A.1./</t>
  </si>
  <si>
    <t>€/e</t>
  </si>
  <si>
    <t>A.3</t>
  </si>
  <si>
    <t>A.</t>
  </si>
  <si>
    <t>B.</t>
  </si>
  <si>
    <t>B.6</t>
  </si>
  <si>
    <t>CEMENTNI ESTRIHI</t>
  </si>
  <si>
    <t>Storitve kooperanta obsegajo: (če ni z medsebojno pogodbo drugače določeno):</t>
  </si>
  <si>
    <t>nanos izravnalne mase, kjer je to zahtevano</t>
  </si>
  <si>
    <t>popravila zidov oz. oblog sten poškodovanih ob polaganju tlakov</t>
  </si>
  <si>
    <t>Skupaj cementni estrihi :</t>
  </si>
  <si>
    <t>Skupaj mizarska dela:</t>
  </si>
  <si>
    <t>B.7./</t>
  </si>
  <si>
    <t>Delovne prekinitve za instalacijska dela po oblaganju ene strani so vključene v osnovno ceno</t>
  </si>
  <si>
    <t>MIzarska dela morajo biti izvršena po določilih veljavnih normativov in v soglasju s tehničnimi predpisi za izvajanje   del.</t>
  </si>
  <si>
    <t>Vsa  dela morajo biti izvršena po določilih veljavnih normativov.</t>
  </si>
  <si>
    <t>PROJEKT:</t>
  </si>
  <si>
    <t>SKUPNA REKAPITULACIJA:</t>
  </si>
  <si>
    <t>SKUPAJ =</t>
  </si>
  <si>
    <t>10.</t>
  </si>
  <si>
    <t>11.</t>
  </si>
  <si>
    <t>B.4./</t>
  </si>
  <si>
    <t>B.6.</t>
  </si>
  <si>
    <t>GRADBENA DELA</t>
  </si>
  <si>
    <t>b.6.1</t>
  </si>
  <si>
    <t>b.6.2</t>
  </si>
  <si>
    <t>b.6.3</t>
  </si>
  <si>
    <t>b.6.4</t>
  </si>
  <si>
    <t>b.7.1</t>
  </si>
  <si>
    <t>OBRTNIŠKA DELA</t>
  </si>
  <si>
    <t>STROJNE INSTALACIJE</t>
  </si>
  <si>
    <t>ZIDARSKA DELA</t>
  </si>
  <si>
    <t>KERAMIČARSKA DELA</t>
  </si>
  <si>
    <t>PARKETARSKA DELA</t>
  </si>
  <si>
    <t>MK STENE IN OBLOGE</t>
  </si>
  <si>
    <t>SLIKOPLESKARSKA DELA</t>
  </si>
  <si>
    <t>RAZNA OBRTNIŠKA DELA</t>
  </si>
  <si>
    <t>A.3./</t>
  </si>
  <si>
    <t>PARKETARSKA DELA:</t>
  </si>
  <si>
    <t>Skupaj keramičarska  dela:</t>
  </si>
  <si>
    <t>Skupaj parketarska dela:</t>
  </si>
  <si>
    <t>MK PREDELNE STENE IN OBLOGE</t>
  </si>
  <si>
    <t>Skupaj  razna obrtniška dela:</t>
  </si>
  <si>
    <t>Skupaj  MK stene in obloge:</t>
  </si>
  <si>
    <t>a.1.1</t>
  </si>
  <si>
    <t>kom</t>
  </si>
  <si>
    <t>a.1.2</t>
  </si>
  <si>
    <t>a.1.3</t>
  </si>
  <si>
    <t>a.1.8</t>
  </si>
  <si>
    <t>a.1.10</t>
  </si>
  <si>
    <t>a.1.11</t>
  </si>
  <si>
    <t>a.1.12</t>
  </si>
  <si>
    <t>a.1.13</t>
  </si>
  <si>
    <t>a.2.1</t>
  </si>
  <si>
    <t>a.2.4</t>
  </si>
  <si>
    <t>a.2.7</t>
  </si>
  <si>
    <t>a.2.8</t>
  </si>
  <si>
    <t>a.2.9</t>
  </si>
  <si>
    <t>a.2.10</t>
  </si>
  <si>
    <t>a.2.11</t>
  </si>
  <si>
    <t>a.2.12</t>
  </si>
  <si>
    <t>a.2.13</t>
  </si>
  <si>
    <t>a.3.1</t>
  </si>
  <si>
    <t>a.3.2</t>
  </si>
  <si>
    <t>b.2.1</t>
  </si>
  <si>
    <t>b.2.2</t>
  </si>
  <si>
    <t>b.3.2</t>
  </si>
  <si>
    <t>b.3.3</t>
  </si>
  <si>
    <t>b.4.1</t>
  </si>
  <si>
    <t>b.4.2</t>
  </si>
  <si>
    <t>b.5.1</t>
  </si>
  <si>
    <t>b.5.2</t>
  </si>
  <si>
    <t>b.5.3</t>
  </si>
  <si>
    <t>b.5.4</t>
  </si>
  <si>
    <t>b.5.5</t>
  </si>
  <si>
    <t>b.5.6</t>
  </si>
  <si>
    <t>b.5.7</t>
  </si>
  <si>
    <t>b.5.8</t>
  </si>
  <si>
    <t>b.5.9</t>
  </si>
  <si>
    <t>b.5.10</t>
  </si>
  <si>
    <t>b.6.5</t>
  </si>
  <si>
    <t>kpl</t>
  </si>
  <si>
    <t>STANOVANJSKI OBJEKT - ZARNIKOVA 4, 1000 LJUBLJANA</t>
  </si>
  <si>
    <t>A.1</t>
  </si>
  <si>
    <t>MIZARSKA DELA (okna in vrata)</t>
  </si>
  <si>
    <t>KROVSKO-KLEPARSKA DELA</t>
  </si>
  <si>
    <t xml:space="preserve">V enotnih cenah morajo biti vključeni stroški na stalni deponiji. Izvajalec je dolžan predati vse evidenčne liste o oddaji odpadnega materiala.
</t>
  </si>
  <si>
    <t xml:space="preserve">Ruševine in ostali odpadni material, ki nastane pri rušitvenih delih, se sortira na gradbišču v zato primernih kontejnerjih. Izvajalec je dolžan na osnovi potrjene sheme organizacije gradbišča v enotnih cenah upoštevati vse horizontalne in vertikalne transporte, nakladanje na gradbišču in odvoz v stalno deponijo oddaljeno do 15 km. Obračun se izvede na osnovi dejansko ugotovljenih količin na osnovi evidenčnih listov o predaji materiala.
</t>
  </si>
  <si>
    <t xml:space="preserve">Izvajalec sam izdela shemo organizacije gradbišča, ki jo potrdi naročnik s svojo nadzorno službo. Izvajalec GOI del mora v enotnih cenah vseh del predvideti vse stroške, ki so odvisni od npr.: zapor pločnika, parkirnin, vseh potrebnih soglasij ustreznih institucij pred pričetkom del in izdelavo ponudbe si mora izvajalec ogledati lokacijo izvedbe bodočih del. Naročnik ne bo priznal nobenih dodatnih stroškov, ki bi izvirali iz nepoznavanja lokacije ali drugih logističnih problemov.
</t>
  </si>
  <si>
    <t xml:space="preserve">Enotne cene morajo vsebovati:
 - vsa potrebna dokumentacija za začetek del;
- vsa potrebna pripravljalna in pospravljalna dela;
 - pregled in čiščenje podloge, nanos izravnalne mase, kjer je to potrebno;
 - snemanje potrebnih izmer na gradbišču in po načrtih;
 - prenos in obeleževanje višinskih točk na objektu;
 - po potrebi izdelava vzorca in vgradnja le-tega na objektu;
 - ves potrebni material: glavni, pomožni, pritrdilni in vezni material;
- vse potrebne transporte in prenose;
 - ustrezno začasno skladiščenje na delovišču;
- vsa potrebna pomožna sredstva za montažo in demontažo na objektu;
 - uporabo vse potrebne mehanizacije ali drugih delovnih sredstev z vsemi stroški povezanimi s tem;
 - usklajevanje z osnovnim načrtom in posvetovanje s projektantom;
- vso potrebno delo do končnega izdelka;
 - vso potrebno zunanje (tehnolog, laboratorij) in notranje kontrole kakovosti;
 - vsa potrebna dokazovanja kakovosti materiala, pravilnega načina izvedbe in izvedenih del (certifikati uporabljenih materialov, meritve tlačne trdnosti, poročila, itd.);
 - terminsko usklajevanje del z ostalimi izvajalci na objektu;
 - vse potrebne ukrepe za doseganje zahtevane kakovosti in rokov iz potrjenega terminskega plana izvajalca;
 - popravilo morebitne povzročene škode ostalim izvajalcem na gradbišču;
- čiščenje prostorov, nakladanje in odvoz odpadnega materiala na stalno deponijo;
 - plačilo komunalnega prispevka za stalno deponijo odpadnega materiala;
 - vsi ukrepi za zaščito delavcev na gradbišču, skladno z veljavnimi predpisi s področja varnosti in zdravja pri delu;
</t>
  </si>
  <si>
    <t>Površina: Fugiranje stikov med ploščami in pritrdilnimi sredstvi se izvede v skladu z avstrijskim standardom oz. proizvajalčevimi smernicami. V enotni ceni je v skladu z avstrijskim standardom ÖNORM B 3415, vkalkulirana površina brez posebnih zahtev (bandaža v kvaliteti K2).</t>
  </si>
  <si>
    <t xml:space="preserve">Vgrajeni materjali za zidarska dela morajo po kvaliteti ustrezati določilom veljavnih tehničnih predpisov:
5.1./ malta za grobi in fini omet: SIST EN 998-1
5.2./ malta za zidanje: SIST EN 998-2
5.3./ zidarski cement: SIST EN 413-1
5.4./ gradbeno apno: SIST EN 459-1
5.4./ opečni zidaki: SIST EN 771-1
</t>
  </si>
  <si>
    <t xml:space="preserve">Vgrajeni material za ta dela mora po kvaliteti ustrezati določilom veljavnih tehničnih predpisov.
</t>
  </si>
  <si>
    <t xml:space="preserve">Zidanje mora biti čisto, s pravilno vezavo opeke. Stiki morajo biti dobro zaliti z malto, vrste popolnoma vodoravne, malta pa ne sme biti v debelejšem sloju kot 15 mm. Vse površine morajo biti popolnoma ravne in navpične, odvečna malta iz stikov se mora odstraniti dokler je še sveža.
</t>
  </si>
  <si>
    <t xml:space="preserve">Zidarska dela se morajo izvajati po določilih veljavnih tehničnih predpisov in normativov.
</t>
  </si>
  <si>
    <t xml:space="preserve">Za vse nejasnosti ali variantne rešitve se je obvezno posvetovati s projektantom.
</t>
  </si>
  <si>
    <t xml:space="preserve">Standardi za zidarska dela vsebujejo poleg izdelave opisane v posamezni postavki, še vsa potrebna pomožna dela in sicer:
- dela in ukrepe po določilih veljavnih predpisov varstva pri delu
- prenos vode za močenje opeke in zidov, premeščanje maltark in občasno mešanje malte, dodajanje materiala in orodja
- postavitev, premeščanje in odstranitev premičnih odrov višine do 2,00 m
- prenos in obeleževanje višinskih točk na objektu
- čiščenje prostorov, izdelkov in delovnih priprav med delom in po končanem delu.
</t>
  </si>
  <si>
    <t xml:space="preserve">OMETI
Standardi za izvedbo ometov vsebujejo poleg opisa, opisane v posamezni potavki še vsa pomožna dela in ukrepe kot sledi:
- dela in ukrepe po določilih veljavnih predpisov varstva pri delu
- vsa potrebna merjenja z določanjem točk smeri, višin in ravnin, nameščanje in zaščito oznak, vodil in podobno
- potrebno čiščenje reg in podlog ter vlaženje podlog pred pričetkom del
- izdelava vodil (faž), zaključkov in špalet
- zaščito izdelkov pred mrazom, vročino, vetrom in fizičnim poškodbam
- krpanje poškodovanih podlog
- obračun se vrši v merskih enotah navedenih v posamezni postavki
</t>
  </si>
  <si>
    <t xml:space="preserve">VZIDAVE
- vse vzidave in zidarske obdelave morajo biti izvršene v skladu s projektno dokumentacijo ali po zahtevah v drugi dokumentaciji.
- materjal za vgrajevanje elementov, kot za zidarsko obdelavo mora po kvaliteti ustrezati določilom veljavnih predpisov
- standardi za vzidave in zidarske obdelave zajemajo, poleg del opisanih v posamezni postavki, še:
     - merjenje in označevanje lege vzidave elementa
     - dolbljenje oz. drug način priprave ležišča pred zalivanjem
     -nameščanje, sidranje, opiranje, podpiranje in vezanje elementa za vzidavo
- dobava elementov načeloma ni upoštevana pri vzidavi temveč v obrtniških delih; upoštevati jo je treba samo, če je to v posamezni postavki za vzidave posebej navedeno.
</t>
  </si>
  <si>
    <t xml:space="preserve">IZOLACIJE
- kot izolacije se smatrajo vse vrste hidroizolacij temeljev, tlakov, zidov in stropov.
- kvaliteta dela in vgrajeni materjali morajo ustrezati določilom veljavnih tehničnih predpisov, normativov in standardov.
- standardi za izolacijska dela vsebujejo poleg izdelave, opisane v posamezni postavki, še:
     - vsa dela in ukrepe po določilih veljavnih predpisov varstva pri delu
     - pripravo izolacijskega materjala s prenosom do mesta vgraditve
     - napravo izolacij po opisu in tehničnih pogojih proizvajalca
</t>
  </si>
  <si>
    <t xml:space="preserve">Vsa dela morajo biti izvršena tako, da je zagotovljena funkcionalnost, stabilnost, varnost, natančnost in življenjska doba posameznih elementov.
</t>
  </si>
  <si>
    <t xml:space="preserve">Enotne cene morajo vsebovati:
- vso potrebno dokumentacijo za začetek del
- vsa potrebna pripravljalna in pospravljalna dela
- pregled in čiščenje podloge ter nanos izravnalne mase, kjer je to potrebno
- snemanje potrebnih izmer na gradbišču in po načrtih
- prenos in obeleževanje višinskih točk na objektu
- po potrebi izdelava vzorca in vgradnja le-tega na objektu
- ves potrebni material: glavni, pomožni, pritrdilni in vezni material
- vse potrebne transporte in prenose
- ustrezno začasno skladiščenje na delovišču
- vsa potrebna pomožna sredstva za montažo in demontažo na objektu
- uporabo vse potrebne mehanizacije ali drugih delovnih sredstev z vsemi stroški povezanimi s tem
- usklajevanje z osnovnim načrtom in posvetovanje s projektantom
- vso potrebno delo do končnega izdelka
- vse potrebne zunanje (tehnolog, laboratorij) in notranje kontrole kakovosti
- vsa potrebna dokazovanja kakovosti materiala, pravilnega načina izvedbe in izvedenih del (certifikati uporabljenih materialov, meritve tlačne trdnosti, poročila, itd.)
- terminsko usklajevanje del z ostalimi izvajalci na objektu
- vse potrebne ukrepe za doseganje zahtevane kakovosti in rokov iz potrjenega terminskega plana izvajalca
- popravilo morebitne povzročene škode ostalim izvajalcem na gradbišču
- čiščenje prostorov, nakladanje in odvoz odpadnega materiala na stalno deponijo
- plačilo komunalnega prispevka za stalno deponijo odpadnega materiala
- vse ukrepe za zaščito delavcev na gradbišču, skladno z veljavnimi predpisi s področja varnosti in zdravja pri delu
</t>
  </si>
  <si>
    <t>a.1.4</t>
  </si>
  <si>
    <t>a.1.14</t>
  </si>
  <si>
    <t>Montaža in demontaža opaža preklad z višino opaževanja do 3,00 m</t>
  </si>
  <si>
    <t>MIZARSKA DELA (vrata in okna)</t>
  </si>
  <si>
    <t>a.2.6</t>
  </si>
  <si>
    <t>snemanje vseh potrebnih izmer na objektu pred pričetkom izvajanja del</t>
  </si>
  <si>
    <t>prevoz materiala in orodja na objekt z vsem potrebnim nakladanjem, ekspeditom, razkladanjem in notranjim transportom do mesta vgrajevanja ter polaganje po opisu posamezne postavke</t>
  </si>
  <si>
    <t xml:space="preserve">Tlakarska dela morajo biti izvršena po določilih veljavnih normativov in v soglasju s tehničnimi predpisi za polaganje posameznih vrst tlakov.
</t>
  </si>
  <si>
    <t xml:space="preserve">odstranjevanje preostalega materiala, odnos in odvoz iz gradbišča, končno čiščenje in zavarovanje tlakov do predaje in podobno
</t>
  </si>
  <si>
    <t xml:space="preserve">Enotne cene morajo vsebovati:
- vsa potrebna dokumentacija za začetek del;
- vsa potrebna pripravljalna in pospravljalna dela;
- pregled in čiščenje podloge, nanos izravnalne mase, kjer je to potrebno;
- snemanje potrebnih izmer na gradbišču in po načrtih;
- prenos in obeleževanje višinskih točk na objektu;
- po potrebi izdelava vzorca in vgradnja le-tega na objektu;
- ves potrebni material: glavni, pomožni, pritrdilni in vezni material;
- vse potrebne transporte in prenose;
- ustrezno začasno skladiščenje na delovišču;
- vsa potrebna pomožna sredstva za montažo in demontažo na objektu;
- uporabo vse potrebne mehanizacije ali drugih delovnih sredstev z vsemi stroški povezanimi s tem;
- usklajevanje z osnovnim načrtom in posvetovanje s projektantom;
- vso potrebno delo do končnega izdelka;
- vse potrebne zunanje (tehnolog, laboratorij) in notranje kontrole kakovosti;
- vsa potrebna dokazovanja kakovosti materiala, pravilnega načina izvedbe in izvedenih del (certifikati uporabljenih materialov, meritve tlačne trdnosti, poročila, itd.);
- terminsko usklajevanje del z ostalimi izvajalci na objektu;
- vse potrebne ukrepe za doseganje zahtevane kakovosti in rokov iz potrjenega terminskega plana izvajalca;
- popravilo morebitne povzročene škode ostalim izvajalcem na gradbišču;
- čiščenje prostorov, nakladanje in odvoz odpadnega materiala na stalno deponijo;
- plačilo komunalnega prispevka za stalno deponijo odpadnega materiala;
- vsi ukrepi za zaščito delavcev na gradbišču, skladno z veljavnimi predpisi s področja varnosti in zdravja pri delu;
</t>
  </si>
  <si>
    <t>a.3.3</t>
  </si>
  <si>
    <t>a.3.4</t>
  </si>
  <si>
    <t xml:space="preserve">Vsa dela morajo biti izvršena po določilih veljavnih normativov.
</t>
  </si>
  <si>
    <t>Izdelava delavniških načrtov, kjer je to potrebno.</t>
  </si>
  <si>
    <t>i.</t>
  </si>
  <si>
    <t xml:space="preserve">Enotne cene morajo vsebovati:
- vsa potrebna dokumentacija za začetek del;
- vsa potrebna pripravljalna in pospravljalna dela
- pregled in čiščenje podloge, nanos izravnalne mase, kjer je to potrebno.
- snemanje potrebnih izmer na gradbišču in po načrtih.
- prenos in obeleževanje višinskih točk na objektu.
- po potrebi izdelava vzorca in vgradnja le-tega na objektu.
- ves potrebni material: glavni, pomožni, pritrdilni in vezni material.
- vse potrebne transporte in prenose.
- ustrezno začasno skladiščenje na delovišču.
- vsa potrebna pomožna sredstva za montažo in demontažo na objektu.
-uporabo vse potrebne mehanizacije ali drugih delovnih sredstev z vsemi stroški povezanimi s tem.
- usklajevanje z osnovnim načrtom in posvetovanje s projektantom.
- vso potrebno delo do končnega izdelka.
- vso potrebno zunanje (tehnolog, laboratorij) in notranje kontrole kakovosti.
- vsa potrebna dokazovanja kakovosti materiala, pravilnega načina izvedbe in izvedenih del (certifikati uporabljenih materialov, meritve tlačne trdnosti, poročila, itd.).
- terminsko usklajevanje del z ostalimi izvajalci na objektu.
- vse potrebne ukrepe za doseganje zahtevane kakovosti in rokov iz potrjenega terminskega plana izvajalca.
  popravilo morebitne povzročene škode ostalim izvajalcem na gradbišču (popravila zidov oz. oblog sten poškodovanih ob polaganju asfalta).
- čiščenje prostorov, nakladanje in odvoz odpadnega materiala na stalno deponijo.
- plačilo komunalnega prispevka za stalno deponijo odpadnega materiala.
</t>
  </si>
  <si>
    <t>Skupaj krovsko-kleparska dela:</t>
  </si>
  <si>
    <t>b.2.3</t>
  </si>
  <si>
    <t>b.2.4</t>
  </si>
  <si>
    <t>b.2.5</t>
  </si>
  <si>
    <t>b.2.6</t>
  </si>
  <si>
    <t>b.2.7</t>
  </si>
  <si>
    <t>b.2.8</t>
  </si>
  <si>
    <t>b.2.9</t>
  </si>
  <si>
    <t>b.2.10</t>
  </si>
  <si>
    <t>b.2.11</t>
  </si>
  <si>
    <t>b.2.12</t>
  </si>
  <si>
    <t>b.2.13</t>
  </si>
  <si>
    <t>b.2.14</t>
  </si>
  <si>
    <t>b.2.15</t>
  </si>
  <si>
    <t>b.2.16</t>
  </si>
  <si>
    <t>b.2.17</t>
  </si>
  <si>
    <t>b.2.18</t>
  </si>
  <si>
    <t xml:space="preserve">Mizarska dela morajo biti izvršena po določilih veljavnih normativov in v soglasju s tehničnimi predpisi za izvajanje del.
</t>
  </si>
  <si>
    <t xml:space="preserve">odstranjevanje preostalega materiala, odnos in odvoz iz gradbišča, končno čiščenje in zavarovanje izvedenih del do predaje in podobno.
</t>
  </si>
  <si>
    <r>
      <t xml:space="preserve">Za presojo točnosti kotov in ravnosti je potrebno uporabiti </t>
    </r>
    <r>
      <rPr>
        <sz val="10"/>
        <rFont val="Arial Unicode MS"/>
        <family val="2"/>
      </rPr>
      <t>ONORM DIN 18202</t>
    </r>
  </si>
  <si>
    <r>
      <t xml:space="preserve">mavčne plošče morajo ustrezati standardu </t>
    </r>
    <r>
      <rPr>
        <sz val="10"/>
        <rFont val="Arial Unicode MS"/>
        <family val="2"/>
      </rPr>
      <t>SIST EN 520</t>
    </r>
  </si>
  <si>
    <r>
      <t>Profili morajo ustrezati standardu</t>
    </r>
    <r>
      <rPr>
        <sz val="10"/>
        <rFont val="Arial Unicode MS"/>
        <family val="2"/>
      </rPr>
      <t xml:space="preserve"> SIST EN 14195 v povezavi z DIN 18182</t>
    </r>
  </si>
  <si>
    <r>
      <t xml:space="preserve">Fugirne mase morajo ustrezati standardu </t>
    </r>
    <r>
      <rPr>
        <sz val="10"/>
        <rFont val="Arial Unicode MS"/>
        <family val="2"/>
      </rPr>
      <t>SIST EN 13963 (DIN 1168)</t>
    </r>
  </si>
  <si>
    <r>
      <t xml:space="preserve">Izolacija mora ustrezati standardu </t>
    </r>
    <r>
      <rPr>
        <sz val="10"/>
        <rFont val="Arial Unicode MS"/>
        <family val="2"/>
      </rPr>
      <t>DIN 18165</t>
    </r>
  </si>
  <si>
    <t>a./</t>
  </si>
  <si>
    <t>b./</t>
  </si>
  <si>
    <t>c./</t>
  </si>
  <si>
    <t>d./</t>
  </si>
  <si>
    <t>a.1.5</t>
  </si>
  <si>
    <t>a.1.6</t>
  </si>
  <si>
    <t>odstranitev lesenih oblog - v predračunu zajeta ocena. Obračun na osnovi dejansko ugotovlejnih količin na mestu samem. Izvajalec izdela posnetek obstoječega stanja. V predračunu upoštevana ocena  30 % od postavke rušenja ometov.</t>
  </si>
  <si>
    <t>a.1.6-1</t>
  </si>
  <si>
    <t>Enako kot postavka a.1.6.; le struganje obstoječe barve na stopnišču</t>
  </si>
  <si>
    <t>a.1.6-2</t>
  </si>
  <si>
    <t>a.1.6-3</t>
  </si>
  <si>
    <t>a.1.7</t>
  </si>
  <si>
    <t>a.1.7-1</t>
  </si>
  <si>
    <t>a.1.7-2</t>
  </si>
  <si>
    <t>a.1.9</t>
  </si>
  <si>
    <t>a.1.9-1</t>
  </si>
  <si>
    <t>E.</t>
  </si>
  <si>
    <t>PID projekti:</t>
  </si>
  <si>
    <t>F.</t>
  </si>
  <si>
    <t>ENERGETSKA IZKAZNICA:</t>
  </si>
  <si>
    <t>G.</t>
  </si>
  <si>
    <t>STANOVANJSKI OBJEKT - ZARNIKOVA 4 - LJ - PRENOVA</t>
  </si>
  <si>
    <t>ZAPISNIK O UGOTOVITVI VREDNOSTI STANOVANJ</t>
  </si>
  <si>
    <t xml:space="preserve">PROJEKT: </t>
  </si>
  <si>
    <r>
      <rPr>
        <b/>
        <sz val="8"/>
        <rFont val="Arial Unicode MS"/>
        <family val="2"/>
      </rPr>
      <t>Enotne cene morajo vsebovati:</t>
    </r>
    <r>
      <rPr>
        <sz val="8"/>
        <rFont val="Arial Unicode MS"/>
        <family val="2"/>
      </rPr>
      <t xml:space="preserve">
- vso potrebno dokumentacijo za začetek del;
- vsa potrebna pripravljalna in pospravljalna dela;
- pregled in čiščenje podloge, nanos izravnalne mase, kjer je to potrebno;
- snemanje potrebnih izmer na gradbišču in po načrtih;
- prenos in obeleževanje višinskih točk na objektu;
- po potrebi izdelavo vzorca in vgradnjo le-tega na objektu;
- ves potrebni material: glavni, pomožni, pritrdilni in vezni material;
- vse potrebne transporte in prenose;
- ustrezno začasno skladiščenje na delovišču;
- vsa potrebna pomožna sredstva za montažo in demontažo na objektu;
- uporabo vse potrebne mehanizacije ali drugih delovnih sredstev z vsemi povezanimi stroški;
- usklajevanje z osnovnim načrtom in posvetovanje s projektantom;
- vso potrebno delo od začetka do končnega izdelka;
- vse potrebne zunanje (tehnolog, laboratorij) in notranje kontrole kakovosti;
- vsa potrebna dokazovanja kakovosti materiala, pravilnega načina izvedbe in izvedenih del (certifikati uporabljenih materialov, meritve tlačne trdnosti, poročila, itd.);
- terminsko usklajevanje del z ostalimi izvajalci na objektu;
- vse potrebne ukrepe za doseganje zahtevane kakovosti in rokov iz potrjenega terminskega plana izvajalca;
- popravilo morebitne povzročene škode ostalim izvajalcem na gradbišču;
- čiščenje prostorov, nakladanje in odvoz odpadnega materiala na stalno deponijo;
- plačilo komunalnega prispevka za stalno deponijo odpadnega materiala;
- vsi ukrepi za zaščito delavcev na gradbišču, skladno z veljavnimi predpisi s področja varnosti in zdravja pri delu;
</t>
    </r>
  </si>
  <si>
    <t>dim: 20 x 15 cm</t>
  </si>
  <si>
    <t>dim: 40 x 15 cm</t>
  </si>
  <si>
    <t>b.1</t>
  </si>
  <si>
    <t>b.2</t>
  </si>
  <si>
    <t>b.3</t>
  </si>
  <si>
    <t>dim: 80 x 15 cm</t>
  </si>
  <si>
    <t>b.4</t>
  </si>
  <si>
    <t>dim: 60 x 15 cm</t>
  </si>
  <si>
    <t>b.5</t>
  </si>
  <si>
    <t>dim: 30 x 30 cm</t>
  </si>
  <si>
    <t>b.6</t>
  </si>
  <si>
    <t>dim: 30 x 15 cm</t>
  </si>
  <si>
    <t>b.7</t>
  </si>
  <si>
    <t>dim: 110 x 15 cm</t>
  </si>
  <si>
    <t>b.8</t>
  </si>
  <si>
    <t>dim: 100 x 15 cm</t>
  </si>
  <si>
    <t>b.9</t>
  </si>
  <si>
    <t>dim: 50 x 30 cm</t>
  </si>
  <si>
    <t>b.10</t>
  </si>
  <si>
    <t>dim: 140 x 15 cm</t>
  </si>
  <si>
    <t>b.11</t>
  </si>
  <si>
    <t>dim: 60 x 30 cm</t>
  </si>
  <si>
    <t>b.12</t>
  </si>
  <si>
    <t>dim: 170 x 15 cm</t>
  </si>
  <si>
    <t>b.13</t>
  </si>
  <si>
    <t>dim: 75 x 30 cm</t>
  </si>
  <si>
    <t>b.14</t>
  </si>
  <si>
    <t>dim:185 x 15 cm</t>
  </si>
  <si>
    <t>a.1.15</t>
  </si>
  <si>
    <t>a.1.16</t>
  </si>
  <si>
    <t>a.1.17</t>
  </si>
  <si>
    <t>a.1.18</t>
  </si>
  <si>
    <t>a.1.19</t>
  </si>
  <si>
    <t>e./</t>
  </si>
  <si>
    <t>e.1./</t>
  </si>
  <si>
    <t>e.2./</t>
  </si>
  <si>
    <t>e.3./</t>
  </si>
  <si>
    <t>b.1.2</t>
  </si>
  <si>
    <t>nova strešina po zgornjem opisu:</t>
  </si>
  <si>
    <t>vertikalna lesena konstrukcija obodnih sten sestavljena iz smrekovih moralov dim 20 x 20 cm in vmesne vertikale dim 20 x 8 cm - poraba lesa : 0,06 m3/m2</t>
  </si>
  <si>
    <t>b.1.3</t>
  </si>
  <si>
    <t>b.1.4</t>
  </si>
  <si>
    <t>B.8</t>
  </si>
  <si>
    <t>SPUŠČENI STROPOOVI</t>
  </si>
  <si>
    <t>B.8./</t>
  </si>
  <si>
    <t>SPUŠČENI STROPOVI</t>
  </si>
  <si>
    <t>b.8.1</t>
  </si>
  <si>
    <t>Skupaj spuščeni stropovi:</t>
  </si>
  <si>
    <t>b.8.2</t>
  </si>
  <si>
    <t>b.1.5</t>
  </si>
  <si>
    <t>b.1.6</t>
  </si>
  <si>
    <t>b.1.7</t>
  </si>
  <si>
    <t>b.1.8</t>
  </si>
  <si>
    <t>b.1.9</t>
  </si>
  <si>
    <t>b.1.10</t>
  </si>
  <si>
    <t>b.1.11</t>
  </si>
  <si>
    <t>b.1.12</t>
  </si>
  <si>
    <t>b.1.13</t>
  </si>
  <si>
    <t>Enako kot postavka b.1.12; le obroba strešnih oken iz ALU pločevine d = 1,20 mm; r.š. = 55 cm</t>
  </si>
  <si>
    <t>a.3.1-1</t>
  </si>
  <si>
    <t>b.3.1</t>
  </si>
  <si>
    <t>Enako kot postavka b.3.1.; le tlaki - hodniki, vključni z niskostensko obrobo iz enake keramike v višini 10 cm</t>
  </si>
  <si>
    <t>b.3.4</t>
  </si>
  <si>
    <t>b.5.11</t>
  </si>
  <si>
    <t>b.5.12</t>
  </si>
  <si>
    <t>b.5.13</t>
  </si>
  <si>
    <t>b.5.14</t>
  </si>
  <si>
    <t>b.5.15</t>
  </si>
  <si>
    <t>b.5.16</t>
  </si>
  <si>
    <t>b.5.17</t>
  </si>
  <si>
    <t>b.1.14</t>
  </si>
  <si>
    <t>m1</t>
  </si>
  <si>
    <t>a.3.5</t>
  </si>
  <si>
    <t>Brušenje / obnovitev obstoječih terazzo tlakov  / dela stopnišča v mansardi, kompeltno z vsemi deli, prenosi in transporti vsega materiala do mesta obdelave. Po končanih delih se terazzo tlak premaže z ustreznim premazom za terazzo tlake - podesti</t>
  </si>
  <si>
    <t>a.3.6</t>
  </si>
  <si>
    <t>Enako kot postavka a.3.5; le nastopne ploskve stopnic in čela stopnic, ter stenska obloga</t>
  </si>
  <si>
    <t>a.2.2</t>
  </si>
  <si>
    <t>a.2.3</t>
  </si>
  <si>
    <t>a.2.5</t>
  </si>
  <si>
    <t>a.2.14</t>
  </si>
  <si>
    <t>a.2.15</t>
  </si>
  <si>
    <t>kg</t>
  </si>
  <si>
    <t>a.2.16</t>
  </si>
  <si>
    <t>a.2.17</t>
  </si>
  <si>
    <t>a.2.18</t>
  </si>
  <si>
    <t>a.2.19</t>
  </si>
  <si>
    <t>a.2.20</t>
  </si>
  <si>
    <t>a.2.21</t>
  </si>
  <si>
    <t>a.2.22</t>
  </si>
  <si>
    <t>a.2.23</t>
  </si>
  <si>
    <t>b.6.6</t>
  </si>
  <si>
    <t>b.6.7</t>
  </si>
  <si>
    <t>Enako kot postavka b.6.6; le slikanje sten stopnišča z vodoodporno / pralno barvo v tonu po izboru arhitekta, obdelava do višine 150 cm nad gotovim tlakom</t>
  </si>
  <si>
    <t>Opaž oboda instalacijskih jaškov z OSB ploščami d = 25 mm</t>
  </si>
  <si>
    <t>hidroizoalcija po obodu jaška in streha jaška. Hidroizoalcija varjena na OSB plošče - bitumenski trakovi d = 5,00 mm, preklopi min. 15 cm; ostalo enako</t>
  </si>
  <si>
    <t>Izdelava izreza za vgradno rešetke za prezračevanje - dim. Glej v načrtu strojnih instalacij. Velikost odprtine cca 30 x 20 cm</t>
  </si>
  <si>
    <t>f./</t>
  </si>
  <si>
    <t>toplotna izolacija sten jaškov - kamena volna d = 5,00 cm, vgrajena med Fe kovinsko konstrukcijo, z vsemi pomožnimi deli, prenosi in trasnporti materiala do mesta vgrajevanja.</t>
  </si>
  <si>
    <t>b.1.15</t>
  </si>
  <si>
    <t>komn</t>
  </si>
  <si>
    <t>rušenje / odstranitev lesenih ročič dim 22/15 l = 130 cm 2 kom - ročičce na vmesnih legah; ostalo enako kot postavka b.1.1-a; izdelava po detajlu arhitekta</t>
  </si>
  <si>
    <t>b.1.16</t>
  </si>
  <si>
    <t>Vsa okna in vrata izdelana po shemi arhitekta in detajlu izvajalca. Vse potrebne delavniške načrte izdela izvajalec sam na svoje sgtroške, potrdi jih arhitekt.</t>
  </si>
  <si>
    <t>Enako kot postavka b.8.1.; le vodoodporna mavčno kartonska plošča - mokri prostori.</t>
  </si>
  <si>
    <t>a.2.24</t>
  </si>
  <si>
    <t>a.2.25</t>
  </si>
  <si>
    <t>b.2.19</t>
  </si>
  <si>
    <r>
      <rPr>
        <b/>
        <i/>
        <sz val="8"/>
        <rFont val="Arial Unicode MS"/>
        <family val="2"/>
      </rPr>
      <t xml:space="preserve">OPOMBA: </t>
    </r>
    <r>
      <rPr>
        <sz val="8"/>
        <rFont val="Arial Unicode MS"/>
        <family val="2"/>
      </rPr>
      <t xml:space="preserve"> Pred pričetkom del in pred izdelavo ponudbe mora izvajalec dodatno pregledati obstoječe stanje  in stanje obstoječijh konstrukcij, ki se rušijo. Pregledati je potrebno že izdelan načrt rušitvenih del in projektantu ali nadzorni službi posredovati eventuelne pripombe. V postavkah rušitvenih del je v cenah za enoto mere potrebno zajeti: 
A./ Vse potrebne zaščite delovne sile, strojev in neposredne okolice ter obstoječih objektov v času izvajanja rušitvenih del; še posebej pa mirujoči in tekoči promet pešcev in vozil. 
B./ Z ruševinami, ki nastanejo pri rušitvi, je potrebno ravnati v skladu  s Pravilnikom o ravnanju z odpadki (Ur. l. RS št. 84/98). Pred odvozom v stalno deponijo se ruševine sortirajo v skladu s klasifikacijami istega Pravilnika.
</t>
    </r>
  </si>
  <si>
    <t>a.2.26</t>
  </si>
  <si>
    <t>a.2.27</t>
  </si>
  <si>
    <t>a.2.28</t>
  </si>
  <si>
    <t>a.2.29</t>
  </si>
  <si>
    <t>a.2.18-1</t>
  </si>
  <si>
    <t>Enako kot postavka a.2.18, le izdelava utora v tlaku - tlak terazzo - utor v dolžini 4,00 m</t>
  </si>
  <si>
    <t>a.2.18-2</t>
  </si>
  <si>
    <t>a.2.18-3</t>
  </si>
  <si>
    <r>
      <t xml:space="preserve">Zidarska obdelava odprtin elektro omaric: </t>
    </r>
    <r>
      <rPr>
        <sz val="9"/>
        <rFont val="Arial Unicode MS"/>
        <family val="2"/>
      </rPr>
      <t>prilagoditev se izvede glede na velikost novih elektro omaric. Obstoječe odprtine se se v primeru vešje odprtine za nove omarice povečajo ter obdelajo z grobo in fino malto, ali pa zazidajo v primeru majše omarice. V enotni ceni zajeta vsa pomožna dela, izdelava grobe in fine PCM malte 1:2:6; vsi prenosi materiala do mesta vgrajevanja  h = do 20m; v = do 8,00 m. Velikost omaric do 1,30 m2/kom</t>
    </r>
  </si>
  <si>
    <r>
      <t xml:space="preserve">Fasadni odri višine do 20,00 m; </t>
    </r>
    <r>
      <rPr>
        <sz val="9"/>
        <rFont val="Arial Unicode MS"/>
        <family val="2"/>
      </rPr>
      <t>Montaža in demontaža fasadnih odrov , z napravo podstavka za oder, prenosom materiala do mesta montaže, čiščenjem elementov po končani uporabi in vsemi pomožnimi deli po opisu iz splošnih določil za tesarska dela. Amortizacijska doba  90 dni - oder za enostavno fasado. V ceni odra mora biti zajeta tudi potrebna varnostna ograja in potrebne ozemljitve odra, ter vsi potrebni dostopi na oder v vsaki etaži.</t>
    </r>
  </si>
  <si>
    <r>
      <t xml:space="preserve">POZ Z9 - Finalizacija  instalacijskih jaškov na strehi: Sestava slojev sistema (od zunaj navznoter): </t>
    </r>
    <r>
      <rPr>
        <sz val="9"/>
        <rFont val="Arial Unicode MS"/>
        <family val="2"/>
      </rPr>
      <t>finalni tankoslojni nanos - omet, npr.: STOLIT d = 0.3 cm, na ustrezno pripravljeno armirano podlago, barva in finost zrnavosti po dogovoru z arhitektom!
- osnovni brezcementni tankoslojni nanos, d = 0.3 cm, armiran s stekleno mrežico po sistemski rešitvi proizvajalca, npr.: STO - Armat Classic 
- toplotno - izolacijski sloj: d = 4.0 cm, ekspandirani polistiren SIST EN 13163, plošče dim 100/50 cm, brez stopničastega preklopa! ( λ= max.0.036 W/(m.K), ρ = 15-18kg/m</t>
    </r>
    <r>
      <rPr>
        <vertAlign val="superscript"/>
        <sz val="9"/>
        <rFont val="Arial Unicode MS"/>
        <family val="2"/>
      </rPr>
      <t>3</t>
    </r>
    <r>
      <rPr>
        <sz val="9"/>
        <rFont val="Arial Unicode MS"/>
        <family val="2"/>
      </rPr>
      <t>),     vležane/starane, po tenični specifikaciji proizvajalca, npr.: STO Polystirol - Hartschaumplatte tip EPS - F 18, plošče so lepljene na betonsko steno po tehnični specifikaciji proizvajalca sistema
- hidravlično vezivno lepilo za EPS plošče, npr.: STO Level UNI d = 0.4 cm.</t>
    </r>
  </si>
  <si>
    <t>b.3.5</t>
  </si>
  <si>
    <t>a.2.30</t>
  </si>
  <si>
    <t>a.2.32</t>
  </si>
  <si>
    <r>
      <t xml:space="preserve">Klesanje utora je UNP 140 jeklene profile: </t>
    </r>
    <r>
      <rPr>
        <sz val="9"/>
        <rFont val="Arial Unicode MS"/>
        <family val="2"/>
      </rPr>
      <t>ležišča se izvedejo v obstoječih zidovih v instalacijskioh jaških  - glej detaj arhitekta. UNP profili imajo ležišče v obstoječem zidu dolžine min. 15 cm ; dolžina posameznega elementa je cca 45 cm; vse mere mora izvajalec kontrolirati na mestu samem pred izdelavo in vgradnjo. V jaških širine 50 do 100 cm se vgradi dva UNP profila, v jaških širina nad 100 cm pa trije UNP profili. V obračunu je podana skupna dolžina vseh elementov. V enotni ceni morajo biti zajeta vsa pomožna dela, prenosi in ztransporti do mesta montaže / vgrajevanja. Odprtine se zabetonirajo z ekspanzijskim betonom C 25/30.</t>
    </r>
  </si>
  <si>
    <r>
      <t>klesanje odprtin za ležišča UNP profilov:</t>
    </r>
    <r>
      <rPr>
        <sz val="9"/>
        <rFont val="Arial Unicode MS"/>
        <family val="2"/>
      </rPr>
      <t xml:space="preserve"> v enotni ceni morajo biti zajeti vsi stroški za prenose in prevoze odpadnega materiala do stalne deponijje oddaljene do 15 km - mešani gradbeni odpadki. Izvajalec je dolžan predati naročniku vse evidenečne liste o predaji materiala v stalno deponijo.</t>
    </r>
  </si>
  <si>
    <t>m3</t>
  </si>
  <si>
    <t>a.1./</t>
  </si>
  <si>
    <r>
      <t xml:space="preserve">dobava in vgrajevanje ekspanzijskega betona - </t>
    </r>
    <r>
      <rPr>
        <sz val="9"/>
        <rFont val="Arial Unicode MS"/>
        <family val="2"/>
      </rPr>
      <t>konstrukcije prereza do 0,02 m3/kom ( skupaj cca 60kom )</t>
    </r>
  </si>
  <si>
    <t>a.2./</t>
  </si>
  <si>
    <r>
      <t xml:space="preserve">opaževanje in razopaževanje čela za zabetoniranje ležišč - </t>
    </r>
    <r>
      <rPr>
        <sz val="9"/>
        <rFont val="Arial Unicode MS"/>
        <family val="2"/>
      </rPr>
      <t xml:space="preserve">opaž iz desk, kompeltno z vsemi pomožmnimi deli, prenosi in transporti vsega materiala do mesta opaževanja. Višina čela h = do 20 cm; </t>
    </r>
  </si>
  <si>
    <t>Zamenjava obstoječega pokrova na OJ</t>
  </si>
  <si>
    <t>z novim vodotesnim pokrovom</t>
  </si>
  <si>
    <t>A 15 dimenzije 600/600 mm</t>
  </si>
  <si>
    <t>m</t>
  </si>
  <si>
    <t>Ročni izkop kanalizacijskega jarka v objektu,</t>
  </si>
  <si>
    <t>z nakladanjem  na kamion in odvažanjem</t>
  </si>
  <si>
    <t xml:space="preserve"> materiala na gradbeno deponijo.</t>
  </si>
  <si>
    <t>Ročno planiranje dna jarka s točnostjo</t>
  </si>
  <si>
    <t>+/- 3 cm po projektiranem padcu</t>
  </si>
  <si>
    <t>m2</t>
  </si>
  <si>
    <t>v debelini 10 cm.</t>
  </si>
  <si>
    <t>Izdelava hidroizolacije pod novimi tlaki.</t>
  </si>
  <si>
    <t>12.</t>
  </si>
  <si>
    <t>Vzpostavitev tlaka v prvotno stanje.</t>
  </si>
  <si>
    <t>13.</t>
  </si>
  <si>
    <t>Nabava, dobava in montaža PVC</t>
  </si>
  <si>
    <t>kanalskih cevi SN 8, stiki so tesnjeni</t>
  </si>
  <si>
    <t>PVC 160</t>
  </si>
  <si>
    <t>14.</t>
  </si>
  <si>
    <t>Zasip jarka z novim gramoznim materialom,</t>
  </si>
  <si>
    <t xml:space="preserve">z utrjevanjem v slojih po 30 cm  </t>
  </si>
  <si>
    <t xml:space="preserve">na najmanj 90 % trdnosti po standardnem </t>
  </si>
  <si>
    <t>15.</t>
  </si>
  <si>
    <t xml:space="preserve">Izvedba priključkov za cev PVC 160 </t>
  </si>
  <si>
    <t>na nov betonski revizijski jašek.</t>
  </si>
  <si>
    <t>16.</t>
  </si>
  <si>
    <t xml:space="preserve">Izdelava varnostnega načrta gradbišča </t>
  </si>
  <si>
    <t xml:space="preserve">skladno s 4. členom o zagotavljanju varnosti </t>
  </si>
  <si>
    <t>in zdravja pri delu na premičnih gradbiščih</t>
  </si>
  <si>
    <t>(Ur.list RS št. 3/02)</t>
  </si>
  <si>
    <t>ocena stroškov</t>
  </si>
  <si>
    <t>kos</t>
  </si>
  <si>
    <t>17.</t>
  </si>
  <si>
    <t xml:space="preserve">Nabava, dobava in postavitev obvestilne </t>
  </si>
  <si>
    <t>table na gradbišču (napisi s podatki o</t>
  </si>
  <si>
    <t>naročniku, odg. vodji projekta, odgov.</t>
  </si>
  <si>
    <t>projektantu, nadzorniku…)</t>
  </si>
  <si>
    <t>18.</t>
  </si>
  <si>
    <t>19.</t>
  </si>
  <si>
    <t>Tlačni preizkus vodotesnosti položenih</t>
  </si>
  <si>
    <t xml:space="preserve">kanalizacijskih cevi  po standardu </t>
  </si>
  <si>
    <t>EN SIST 1610</t>
  </si>
  <si>
    <t>20.</t>
  </si>
  <si>
    <t>21.</t>
  </si>
  <si>
    <t>SKUPAJ</t>
  </si>
  <si>
    <t>H.</t>
  </si>
  <si>
    <t>KANAL S PRIKLJUČKI</t>
  </si>
  <si>
    <t>C./</t>
  </si>
  <si>
    <t>REKAPITULACIJA ELEKTRO INŠTALACIJ - TOPLOTNA POSTAJA</t>
  </si>
  <si>
    <t>€ skupaj</t>
  </si>
  <si>
    <t>I./</t>
  </si>
  <si>
    <t>II./</t>
  </si>
  <si>
    <t>III./</t>
  </si>
  <si>
    <t>SKUPAJ:</t>
  </si>
  <si>
    <t>OPOMBE:</t>
  </si>
  <si>
    <t xml:space="preserve">Navedena oprema oziroma material je informativnega značaja, ki odgovarja zahtevani kvaliteti. V kolikor bo ponujena drugačna oprema oziroma material, mora biti enake ali boljše kvalitete.
</t>
  </si>
  <si>
    <t>V kolikor se ugotovi, da je ponujena oprema oziroma materiali slabše kvalitete kot projektirano oziroma ne dosega zahtevane parametre, bo izvajalec vgradil opremo oziroma materiale po projektni dokumentaciji.</t>
  </si>
  <si>
    <t>SPLOŠNO</t>
  </si>
  <si>
    <t>Pri izdelavi ponudbe na podlagi predmetnega popisa je potrebno v ceni posamezne enote ali sistema navedenega v popisu upoštevati:</t>
  </si>
  <si>
    <t>a)</t>
  </si>
  <si>
    <t>Dobavo materiala, ustrezno zaščitenega proti poškodbam, z vsemi transportnimi in manipulativnimi stroški, stroški zavarovanj, skladiščenja med transportom ali pred montažo. Pred montažo se vsak kos posebej pregleda in ugotovi ustreznost glede na zahteve. Vsaka naprava mora biti opremljena z navodili za obratovanje v slovenskem jeziku.</t>
  </si>
  <si>
    <t>b)</t>
  </si>
  <si>
    <t>Pripravo dokumentacije skladno s »Pravilnikom o gradbenih proizvodih«, ki jo izvajalec pred montažo preda nadzornemu organu (atesti, izjave o skladnosti, CE certifikati, tehnična soglasja…)</t>
  </si>
  <si>
    <t>c)</t>
  </si>
  <si>
    <t>Montažo materiala, izvedeno s strani strokovno usposobljene osebe, po potrebi osebe, ki je pooblaščena za montažo. Vsa oprema mora biti montirana skladno z navodili proizvajalca. V sklopu montaže je potrebno upoštevati ves drobni montažni material, pripravljalna in zaključna dela, izdelavo morebiti potrebnih prebojev in dolbenj.</t>
  </si>
  <si>
    <t>d)</t>
  </si>
  <si>
    <t>Zaščito vgrajenega materiala na objektu proti poškodbam nastalim zaradi izvajanja gradbenih ali ostalih del po vgradnji materiala.</t>
  </si>
  <si>
    <t>e)</t>
  </si>
  <si>
    <t>Pripravo dokumentacije o ustrezni montaži elementov ali naprav z zapisniki o kontroli električnih in cevnih povezav posamezne naprave ali zagonu naprav s strani za to pooblaščene organizacije ali proizvajalca, če je to potrebno.</t>
  </si>
  <si>
    <t>f)</t>
  </si>
  <si>
    <t>Pregled vseh elementov aktivne in pasivne požarne zaščite s strani pooblaščene organizacije, pridobivanje izjav o ustreznosti izvedenih del in montaže. Vsi elementi sistemov aktivne ali pasivne požarne zaščite morajo biti ustrezno označeni in dokumentirani.</t>
  </si>
  <si>
    <t>h)</t>
  </si>
  <si>
    <t>Trdnostne in ostale potrebne preizkuse sistemov z zapisniki o izvedbah preizkusov, podpisanimi s strani nadzornega organa. V kolikor je za posamezno instalacijo potrebno pridobiti ustrezno dokumentacijo drugega podjetja, je potrebno upoštevati stroške nadzora s strani tega podjetja, naročilo preskusov in pridobitev dokumentacije o ustreznosti in uspešno opravljenih preizkusih.</t>
  </si>
  <si>
    <t>l)</t>
  </si>
  <si>
    <t>Zagon in kontrola posameznega sistema v celoti ter izdelava zapisnika o funkcionalnosti sistema.</t>
  </si>
  <si>
    <t>o)</t>
  </si>
  <si>
    <t>Vris sprememb, nastalih med gradnjo v PZI načrt ter predaja teh izdelovalcu PID načrta.</t>
  </si>
  <si>
    <t>r)</t>
  </si>
  <si>
    <t>Izdelava dokazila o zanesljivosti objekta skladno z veljavnim pravilnikom.</t>
  </si>
  <si>
    <t>s)</t>
  </si>
  <si>
    <t>Priprava podrobnih navodil za obratovanje in vzdrževanje elementov in sistemov v objektu. Uvajanje upravljavca sistemov investitorja, poučevanja, šolanja ter pomoč v prvem letu obratovanja.</t>
  </si>
  <si>
    <t>t)</t>
  </si>
  <si>
    <t>Prevezava obstoječih razvodov na nove razvode.</t>
  </si>
  <si>
    <t>v)</t>
  </si>
  <si>
    <t>Gasilni aparati so zajeti v gradbenem popisu!</t>
  </si>
  <si>
    <t>x)</t>
  </si>
  <si>
    <t xml:space="preserve">Navedena oprema oz. material je informativnega značaja, ki odgovarja zahtevani kvaliteti. Če bo ponujena drugačna oprema oz. material, mora biti enake ali boljše kvalitete.
</t>
  </si>
  <si>
    <t>y)</t>
  </si>
  <si>
    <t>Če se ugotovi, da je ponujena oprema oz. materiali slabše kvalitete kot projektirano oziroma ne dosega zahtevane parametre, bo izvajalec vgradil opremo oz. materiale po projektni dokumentaciji.</t>
  </si>
  <si>
    <t>I.</t>
  </si>
  <si>
    <t>MONTAŽNI MATERIAL DOBAVA, MONTAŽA IN PRIKLOP</t>
  </si>
  <si>
    <t>Nizkonapetostni energetski kabli nazivne napetosti 0,6/1kV, s PVC izolacijo, z okroglimi ali sektorskimi vodniki, položeni večinoma na kabelske police, delno uvlečeni v instalacijske cevi</t>
  </si>
  <si>
    <t>Kabel NYM-J 3x1,5mm2</t>
  </si>
  <si>
    <t>Žica H07V-K 6mm2</t>
  </si>
  <si>
    <t>Kabel LiYCY 3x0,75mm2</t>
  </si>
  <si>
    <t>Kabel LiYCY 2x0,75mm2</t>
  </si>
  <si>
    <t>IY(St)Y 2x0,8</t>
  </si>
  <si>
    <t>Gibljive zaščitne cevi Gewiss 11-29 mm premera z drobnim materialom</t>
  </si>
  <si>
    <t>Trde zaščitne cevi PN 11-29 mm premera z drobnim in pritrdilnim materialom</t>
  </si>
  <si>
    <t xml:space="preserve">Zaščitna masa za tesnenje kablov na prehodnih odprtinah skozi požarne stene upoštevajoč predpise in standarde </t>
  </si>
  <si>
    <t>Drobni material</t>
  </si>
  <si>
    <t>%</t>
  </si>
  <si>
    <t>Meritve jakotočnih instalacij</t>
  </si>
  <si>
    <t>II.</t>
  </si>
  <si>
    <t>RAZDELILNIKI</t>
  </si>
  <si>
    <t>Vgradnja dodatne opreme v obstoječi razdelilnik toplotne postaje</t>
  </si>
  <si>
    <t>inštalacijski odklopnik 10A, 1p, C</t>
  </si>
  <si>
    <t>drobni vezni, montažni in označevalni material material</t>
  </si>
  <si>
    <t>vezava razdelilnika</t>
  </si>
  <si>
    <t>ur</t>
  </si>
  <si>
    <t>priklop razdelilnika</t>
  </si>
  <si>
    <t>meritve razdelilnika</t>
  </si>
  <si>
    <t>III.</t>
  </si>
  <si>
    <t>OŽIČENJE IN IZVEDBA STROJNIH INŠTALACIJ</t>
  </si>
  <si>
    <t>Izvedba ozemljevanja fiksnih kovinskih mas na valjanec komplet z upoštevanjem drobnega materiala</t>
  </si>
  <si>
    <t>Priklop elementov strojnih instalacij (EMV, tipal, črpalk, ventilatorjev, konvektorjev, bojlerjev, stikal..) do 2 kW</t>
  </si>
  <si>
    <t>Sodelovanje pri izvedbi strojnih inštalacij za priklope in izvedbo elektro inštalacij za strojne inštalacije</t>
  </si>
  <si>
    <t>D.1.</t>
  </si>
  <si>
    <t>ELEKTRO INSTALACIJE - TOPLOTNA POSTAJA</t>
  </si>
  <si>
    <t>D.2.</t>
  </si>
  <si>
    <t xml:space="preserve"> </t>
  </si>
  <si>
    <t>REKAPITULACIJA</t>
  </si>
  <si>
    <t>A</t>
  </si>
  <si>
    <t>VODOVNI MATERIAL</t>
  </si>
  <si>
    <t>B</t>
  </si>
  <si>
    <t>SVETILKE SKUPAJ</t>
  </si>
  <si>
    <t>C</t>
  </si>
  <si>
    <t>STIKALA SKUPAJ</t>
  </si>
  <si>
    <t>D</t>
  </si>
  <si>
    <t>VTIČNICE SKUPAJ</t>
  </si>
  <si>
    <t>E</t>
  </si>
  <si>
    <t>RAZDELILNIKI SKUPAJ</t>
  </si>
  <si>
    <t>F</t>
  </si>
  <si>
    <t>TELEFONSKA INSTALACIJA SKUPAJ</t>
  </si>
  <si>
    <t>G</t>
  </si>
  <si>
    <t>DOMOFONSKA INSTALACIJA SKUPAJ</t>
  </si>
  <si>
    <t xml:space="preserve">Nizkonapetostni energetski kabli nazivne napetosti 0,6/1kV, </t>
  </si>
  <si>
    <t>s PVC izolacijo, z okroglimi ali sektorskimi vodniki, uvlečeni v instalacijske cevi</t>
  </si>
  <si>
    <t>NYM-J 2 x 1,5 mm2</t>
  </si>
  <si>
    <t>NYM-J 3 x 1,5 mm2</t>
  </si>
  <si>
    <t xml:space="preserve">NYM-J 4 x 1,5 mm2    </t>
  </si>
  <si>
    <t xml:space="preserve">NYM-J 5 x 1,5 mm2    </t>
  </si>
  <si>
    <t>NYM-J 3 x 2,5 mm2</t>
  </si>
  <si>
    <t>NYM-J 5 x 2,5 mm2</t>
  </si>
  <si>
    <t xml:space="preserve">NYY-J 5 x 6 mm2 </t>
  </si>
  <si>
    <t>NYM 2 x 0,75mm2 - povezava sobnega termostata s kalorimetrom</t>
  </si>
  <si>
    <t>JY(St)Y 2 x 2 x 0,8mm2 - povezava povezovalne doze v mansardi s centralno enoto v kleti</t>
  </si>
  <si>
    <t>JY(St)Y 2 x 2 x 0,6mm2 - povezava povezovalne doze s kalorimetrom v mansardi</t>
  </si>
  <si>
    <t>JY(St)Y 2 x 2 x 0,6mm2 - povezava kalorimetra z vodomerom v mansardi</t>
  </si>
  <si>
    <t>Bakreni enožilni vodniki za izenačitve potencialov</t>
  </si>
  <si>
    <t>z rumeno-zeleno izolacijo, kot</t>
  </si>
  <si>
    <t>H07V-K 6 mm2</t>
  </si>
  <si>
    <t>Instalacijske cevi in kabelske police</t>
  </si>
  <si>
    <t>Instalacijska cev za vlaganje v beton IC fi 16 mm</t>
  </si>
  <si>
    <t>Instalacijska cev za vlaganje v beton IC fi 23 mm</t>
  </si>
  <si>
    <t>Trda instalacijska negorljiva cev PN fi 16 mm</t>
  </si>
  <si>
    <t>Trda instalacijska negorljiva cev PN fi 23 mm</t>
  </si>
  <si>
    <t xml:space="preserve">Instalacijska cev za vlaganje v beton IC fi 16 mm za pripravo priklopa odvodnih ventilatorjev </t>
  </si>
  <si>
    <t>ostalih enot, ki niso predmet tega načrta, kpl</t>
  </si>
  <si>
    <t>Kabelska pocinkana polica širine 100 mm komplet s pokrovom in kovinsko pregrado</t>
  </si>
  <si>
    <t>ter vsem drobnim veznim in pritrdilnim materialom, ter nosilci (en nosilec na 1 m dolžine), kpl</t>
  </si>
  <si>
    <t>Izdelava označevalnih tablic za kable in oznak za označitev</t>
  </si>
  <si>
    <t>vtičnic in tehnoloških porabnikov, komplet  s pritrdilnim materialom</t>
  </si>
  <si>
    <t xml:space="preserve">Doza za izenačitev potenciala kot PS 50, komplet z zaščitno zbiralko, </t>
  </si>
  <si>
    <t>drobnim, veznim in montažnim materialom</t>
  </si>
  <si>
    <t xml:space="preserve">Doza za izenačitev potenciala kot PS 49, komplet z zaščitno zbiralko, </t>
  </si>
  <si>
    <t>Protipožarni kit za tesnitev manjših odprtin pri prehodu kablov iz</t>
  </si>
  <si>
    <t>prostora v prostor - ocena ( plamal )</t>
  </si>
  <si>
    <t>7</t>
  </si>
  <si>
    <t>Usklajevanje električnih instalacij glede na dobavljeno opremo, ocena</t>
  </si>
  <si>
    <t>8</t>
  </si>
  <si>
    <t>Interne povezave elementov po shemi dobavitelja opreme, ocena</t>
  </si>
  <si>
    <t>9</t>
  </si>
  <si>
    <t>Priklop in pomoč pri zagonu strojnih in tehnoloških porabnikov, ocena</t>
  </si>
  <si>
    <t>10</t>
  </si>
  <si>
    <t>Sproten vnos vseh kabelskih tras, mikrolokacij in oznak elementov električnih</t>
  </si>
  <si>
    <t>instalacij predmetnega dela objekta v načrt električnih instalacij</t>
  </si>
  <si>
    <t>Izvedba električnih priključkov za svetila in ostale električne naprave po zahtevi arhitekta, ocena</t>
  </si>
  <si>
    <t>Odklopi in demontaža obstoječe električne instalacije in opreme ter odvoz na deponijo, ocena</t>
  </si>
  <si>
    <t>Režijske ure (začasni odklopi in priklopi električnih instalacij skupnih prostorov)</t>
  </si>
  <si>
    <t>Stikalne manipulacije, preklopi, prevezave v času izvedbe</t>
  </si>
  <si>
    <t>VODOVNI MATERIAL SKUPAJ</t>
  </si>
  <si>
    <t>SVETILKE</t>
  </si>
  <si>
    <t>Kabelski izpust za svetilke zaključen v dozi, opremljen s kljuko in sponkami ( sobe )</t>
  </si>
  <si>
    <t>Nadometna stropna svetilka, IP54, komplet s pritrdilnim materialom</t>
  </si>
  <si>
    <t>za pritrditev na strop ( kopalnice )</t>
  </si>
  <si>
    <t>Nadometna stenska svetilka, IP54, komplet s pritrdilnim materialom</t>
  </si>
  <si>
    <t>za pritrditev na steno ( kopalnice )</t>
  </si>
  <si>
    <t>Nadometna stropna svetilka, 18W, LED, IP20, komplet s pritrdilnim materialom</t>
  </si>
  <si>
    <t>za pritrditev na strop ( hodnik, stopnišče )</t>
  </si>
  <si>
    <t>Enako, samo stenka</t>
  </si>
  <si>
    <t>Nadometna stropna svetilka, 11W, LED, IP20, komplet s pritrdilnim materialom</t>
  </si>
  <si>
    <t>za pritrditev na strop ( shrambe )</t>
  </si>
  <si>
    <t>Fotoluminiscenčne nalepke z ustreznim piktogramom v smeri izhoda</t>
  </si>
  <si>
    <t>Izračun razsvetljave glede na izbrani tip svetilk za stopnišče, hodnike in shrambe</t>
  </si>
  <si>
    <t>OPOMBA:</t>
  </si>
  <si>
    <t>Točne tipe, razpored, cenovni razred, določi arhitekt oziroma investitor</t>
  </si>
  <si>
    <t>SKUPAJ SVETILKE</t>
  </si>
  <si>
    <t>STIKALA</t>
  </si>
  <si>
    <t>Spodaj navedena stikala se predvidi v modulni izvedbi, točen tip in razpored</t>
  </si>
  <si>
    <t>se določi na objektu z arhitektom</t>
  </si>
  <si>
    <t>Podometna stikala, 16 A, komplet z negorljivo instalacijsko dozo,</t>
  </si>
  <si>
    <t>drobnim, veznim in montažnim materialom, komplet</t>
  </si>
  <si>
    <t>navadno stikalo</t>
  </si>
  <si>
    <t>menjalno stikalo</t>
  </si>
  <si>
    <t>križno stikalo</t>
  </si>
  <si>
    <t>kopalniški tablo ( 3 x navadno stikalo )</t>
  </si>
  <si>
    <t>IR senzor, 360stopinj, stropni</t>
  </si>
  <si>
    <t>IR senzor, 360stopinj, stenski</t>
  </si>
  <si>
    <t>Ročni javljalnik skladno s SZPV 405-2 za odpiranje ODT, kpl s povezavami in zagonom</t>
  </si>
  <si>
    <t xml:space="preserve">Optični javljalnik skladno s SZPV 405-2 povezan preko krmilne omarice za odvod  </t>
  </si>
  <si>
    <t>dima in toplote za odpiranje okna za ODT, kpl s povezavo in zagonom</t>
  </si>
  <si>
    <t xml:space="preserve">Potrdilo APZ za zgoraj navedeni sistem, komplet </t>
  </si>
  <si>
    <t>SKUPAJ  STIKALA</t>
  </si>
  <si>
    <t>VTIČNICE</t>
  </si>
  <si>
    <t>Spodaj navedene vtičnice se predvidi v modulni izvedbi, točen tip in razpored</t>
  </si>
  <si>
    <t>Vtičnice podometne, komplet z negorljivo instalacijsko dozo</t>
  </si>
  <si>
    <t>in pritrdilnim materialom, komplet:</t>
  </si>
  <si>
    <t>16 A, 250 V, 50 Hz, ( P+N+Pe)</t>
  </si>
  <si>
    <t>16 A, 250 V, 50 Hz, ( P+N+Pe), opremljene s pokrovom</t>
  </si>
  <si>
    <t>Fiksni priključki p/o - n/o, komplet z dozo,  pritrdilnim, drobnim in veznim materialom,</t>
  </si>
  <si>
    <t>16 A, 250 V, 50 Hz, ( 2P+N+Pe)</t>
  </si>
  <si>
    <t>16 A, 400 V, 50 Hz, ( 3P+N+Pe)</t>
  </si>
  <si>
    <t>SKUPAJ VTIČNICE</t>
  </si>
  <si>
    <t xml:space="preserve">Pri izdelavi ponudbe je potrebno pri stikalnem bloku upoštevati poleg posebej </t>
  </si>
  <si>
    <t>navedenega tudi: izdelavo napisnih ploščic za označevanje</t>
  </si>
  <si>
    <t>elementov ( samolepilne nalepke ne veljajo kot označbe ),</t>
  </si>
  <si>
    <t>izdelavo vseh kabelskih označb, kabelske uvodnice,</t>
  </si>
  <si>
    <t>zatesnjevanje kabelskih uvodnic, zbiralke, podporne izolatorje,</t>
  </si>
  <si>
    <t>zaščitne prekrivne plošče za preprečitev dotika, ves vezni material,</t>
  </si>
  <si>
    <t>Priklop svetilk in IR senzorjev na obstoječe tokokroge skupne rabe</t>
  </si>
  <si>
    <t>komplet priklop;</t>
  </si>
  <si>
    <t>Dobava in dograditev varovalnega elementa v obstoječi razdelilec skupne rabe</t>
  </si>
  <si>
    <t>za potrebe priklopa strešnega okna, komplet z varovalnim elementom</t>
  </si>
  <si>
    <t>Razdelilnik TIP-1, podometna kovinska omarica, kot Moeller BC-U-3/36-ECO,</t>
  </si>
  <si>
    <t>opremljena s panelom za namestitev opreme, obarvan z osnovno in končno barvo,</t>
  </si>
  <si>
    <t>dimenzij: širina x višina x globina: ( 303 x 550 x 98 mm ), komplet z vgrajeno opremo:</t>
  </si>
  <si>
    <t>Bremenski ločilnik: IS-40/3 (Moeller)</t>
  </si>
  <si>
    <t>Instalacijski odklopnik (Moeller):</t>
  </si>
  <si>
    <t>PL7-B-C10/1</t>
  </si>
  <si>
    <t>PL7-C16/1</t>
  </si>
  <si>
    <t>PL7-C16/3</t>
  </si>
  <si>
    <t>Kombinirano zaščitno stikalo (Moeller):</t>
  </si>
  <si>
    <t xml:space="preserve">PFL7-10/1N/B/0,03A </t>
  </si>
  <si>
    <t xml:space="preserve">PFL7-16/1N/B/0,03A </t>
  </si>
  <si>
    <t>Prenapetostni odvodnik PROTEC C</t>
  </si>
  <si>
    <t>Drobni, vezni in montažni material</t>
  </si>
  <si>
    <t>Skupaj razdelilnik TIP-1</t>
  </si>
  <si>
    <t>Razdelilnik TIP-2, podometna kovinska omarica, kot Moeller BC-U-3/36-ECO,</t>
  </si>
  <si>
    <t>Skupaj razdelilnik TIP-2</t>
  </si>
  <si>
    <t>Razdelilnik TIP-3, podometna kovinska omarica, kot Moeller BC-U-3/36-ECO,</t>
  </si>
  <si>
    <t>Skupaj razdelilnik TIP-3</t>
  </si>
  <si>
    <t>Razdelilnik TIP-4, podometna kovinska omarica, kot Moeller BC-U-3/36-ECO,</t>
  </si>
  <si>
    <t>Skupaj razdelilnik TIP-4</t>
  </si>
  <si>
    <t>Razdelilnik R-SR, podometna kovinska omarica, kot Moeller BC-U-3/36-ECO,</t>
  </si>
  <si>
    <t>Skupaj razdelilnik R-SR - opcija za nov razdelilnik skupne rabe</t>
  </si>
  <si>
    <t>SKUPAJ RAZDELILNIKI</t>
  </si>
  <si>
    <t>TELEFONSKA INSTALACIJA</t>
  </si>
  <si>
    <t>Telefonska UTP vtičnica RJ45 kat. 6, dvojna, v podometni izvedbi,</t>
  </si>
  <si>
    <t>komplet z dozo, okvirčkom in protiprašnim pokrovčkom</t>
  </si>
  <si>
    <t>Kabel uvlečen v instalacijske cevi UTP 4x2x24, kat. 6</t>
  </si>
  <si>
    <t>Instalacijske cevi</t>
  </si>
  <si>
    <t>Instalacijska cev za vlaganje v beton fi 16 - 23 mm</t>
  </si>
  <si>
    <t>Samougasna instalacijska cev fi 16 - 23 mm</t>
  </si>
  <si>
    <t>Meritve kabla UTP, označevanje vtičnic</t>
  </si>
  <si>
    <t>Priklop telefonske instalacije na obstoječo telefonsko omarico, ocena</t>
  </si>
  <si>
    <t>Opomba:</t>
  </si>
  <si>
    <t>SKUPAJ TELEFONSKA INSTALACIJA</t>
  </si>
  <si>
    <t>DOMOFONSKA INSTALACIJA</t>
  </si>
  <si>
    <t>Notranja audio domofonska enota s tipko za odpiranje vhodnih vrat</t>
  </si>
  <si>
    <t>Napajalnik, 230V</t>
  </si>
  <si>
    <t>Zunanji pozivni audio tablo z možnostjo vgradnje najmanj 18 tipk, z možnostjo</t>
  </si>
  <si>
    <t>nadgraditve na 40 pozivnih tipk, komplet</t>
  </si>
  <si>
    <t>Vgradna tipka, pred vhodom v stanovanje</t>
  </si>
  <si>
    <t>Kabel JY(St)Y 1 x 2 x 0,8mm</t>
  </si>
  <si>
    <t>Kabel  NYM-J 3 x 1,5 mm2</t>
  </si>
  <si>
    <t>Kabel  NYM-J 2 x 1,5 mm2</t>
  </si>
  <si>
    <t>Prilagoditev novih in obstoječih instalacij za potrebe priklopa električne ključavnice</t>
  </si>
  <si>
    <t>Drobni in vezni material</t>
  </si>
  <si>
    <t>Meritve in zagon</t>
  </si>
  <si>
    <t>Električna ključavnica ni predmet tega načrta!</t>
  </si>
  <si>
    <t xml:space="preserve">SKUPAJ DOMOFONSKA INSTALACIJA </t>
  </si>
  <si>
    <t>D.1./</t>
  </si>
  <si>
    <t>ELEKTRO INSTALACIJE - STANOVANJA</t>
  </si>
  <si>
    <t>D.2./</t>
  </si>
  <si>
    <t>ELEKTRO INSTALACIJE STANOVANJA</t>
  </si>
  <si>
    <t>SKUPAJ ELEKTROINSTALACIJE</t>
  </si>
  <si>
    <t>POPIS MATERIALA (material in dela bo mogoče potrebno korigirati po zahtevah pristojne elektro distribucijske službe - glede na zatečeno stanje ob izvedbi prenove objekta )</t>
  </si>
  <si>
    <t>SKUPAJ GRADBENA DELA</t>
  </si>
  <si>
    <t>SKUPAJ MONTAŽNA DELA</t>
  </si>
  <si>
    <t>SKUPAJ OSTALO</t>
  </si>
  <si>
    <t>Zakoličba kabelske trase, ozemljitev, jaškov, omaric</t>
  </si>
  <si>
    <t>Zarisati komunalne vode, katere križa ali se jim približuje dvižni vod oz. poseg</t>
  </si>
  <si>
    <t xml:space="preserve">Pregled obstoječih instalacij in raziskovanje obstoječih povezav, ocena </t>
  </si>
  <si>
    <t>Izdelovanje utora v steni in tlaku stopnišča (š x g = 21cm x 7cm ) in vgraditev stigmaflex cevi 1-3 x fi 50 mm, komplet z pritrditvijo cevi od KO do nove omare MO v mansardi in ostalih MO v posameznih etažah. Traso voda (po stopnišču) se  po končanih delih vspostavi v prvotno stanje                                                                         
- pri križanjih in približevanjih z ostalimi komunalnimi vodi je potrebno utore izvajati s povečano pazljivostjo - obseg del bo zajet v gradbenem načrtu</t>
  </si>
  <si>
    <t>Izdelovanje utora dim.: cca 1100 x 1350 x 240mm, v steni stopnišča za MO ali KO omarico,
komplet z montažo in pritrditvijo PMO omarice                                                                                                       - po končanih delih se omet vzpostavi v prvotno stanje - obseg del bo zajet v gradbenem načrtu</t>
  </si>
  <si>
    <t>Odklop in demontaža obstoječih elementov kabelske omarice KO, vseh obstoječih kabelskih omaric in merilnih omaric  odvoz elementov na ustrezno deponijo, komplet</t>
  </si>
  <si>
    <t>Zavarovanje gradbišča</t>
  </si>
  <si>
    <t>Prevoz materiala in nepredvidena  dela</t>
  </si>
  <si>
    <t>Dobava cevi stigmaflexs fi 50 mm</t>
  </si>
  <si>
    <t xml:space="preserve">SKUPAJ GRADBENA DELA </t>
  </si>
  <si>
    <t>MONTAŽNA DELA</t>
  </si>
  <si>
    <t>Označevanje kablov, komplet</t>
  </si>
  <si>
    <t>Odklopi in ponovni priklopi na omrežju v sled priklopa posameznega dovodnega kabla za vse MO</t>
  </si>
  <si>
    <t>Izvedba meritev na kablih, izvedba meritev ozemljitvene upornosti, zaščita naprav in vzpostavitev breznapetostnega stanja s kratkim sklenjenem, komplet</t>
  </si>
  <si>
    <t>Dobava, vgradnja priključno merilne omarice MO-M  po zahtevi pristojne  elektro službe,</t>
  </si>
  <si>
    <t xml:space="preserve">komplet  montaža in ožičenje, z vso potrebno opremo: </t>
  </si>
  <si>
    <t xml:space="preserve">za merjenje porabe se lahko uporabi tipska podometna zidna priključno merilna omarica KPO E10,                            </t>
  </si>
  <si>
    <t>dimenzij (ŠxVxG) 1150 x 1400 x 252 mm, v skladu z zahtevami pristojne elektro distribucijske službe skladno z veljavno tipizacijo Elektro Ljubljana d.d.</t>
  </si>
  <si>
    <t xml:space="preserve">7 x direktni trifazni dvosmerni števec delovne energije z notranjo uro r.2 (IEC) ali A (MID) s PLC komunikacijskim vmesnikom,  na originalni števčni plošči </t>
  </si>
  <si>
    <t>10 x original števčna plošča za pritrditev števca</t>
  </si>
  <si>
    <t xml:space="preserve">1x komplet zbiralnic 60 mm CU 30x10  z  zaščitnim pokrovom,     </t>
  </si>
  <si>
    <t>1 kom vrstnih sponk za tarifo</t>
  </si>
  <si>
    <t xml:space="preserve">1 x ECu 30x5 PEN zbiralnica </t>
  </si>
  <si>
    <t>1 x stopničasta priključna enota BUS 60 WÖehner z hitro demontažnim zaščitnim pokrovom</t>
  </si>
  <si>
    <t>7 x tripolno varovalčno stikalo - WÖehner (In=160 A, za montažo na 60 mm zbiralčni sistem) s tarifnimi varovalkami 3x NV20A (za varovanje odvoda do stanovanja)</t>
  </si>
  <si>
    <t>1 x tripolno varovalčno stikalo - WÖehner (In=160 A, za montažo na 60 mm zbiralčni sistem) z varovalkami 3x NV50A (za varovanje prenapetostnih odvodnikov)</t>
  </si>
  <si>
    <t>3 x odvodniki prenapetosti razreda I., Uc320V, Up2kV pri In25kA, Iimp12,5kA oblike 10/350us</t>
  </si>
  <si>
    <t>žep za dokumentacijo,</t>
  </si>
  <si>
    <t>dokumentacija, napisi, drobni vezni material</t>
  </si>
  <si>
    <t>ključavnica Elektro Ljubljana</t>
  </si>
  <si>
    <t>Dobava, vgradnja priključno merilne omarice MO-1N  po zahtevi pristojne  elektro službe,</t>
  </si>
  <si>
    <t xml:space="preserve">2 x direktni trifazni dvosmerni števec delovne energije z notranjo uro r.2 (IEC) ali A (MID) s PLC komunikacijskim vmesnikom,  na originalni števčni plošči </t>
  </si>
  <si>
    <t>Dobava, vgradnja priključno merilne omarice MO-4N  po zahtevi pristojne  elektro službe,</t>
  </si>
  <si>
    <t>6 x tripolno varovalčno stikalo - WÖehner (In=160 A, za montažo na 60 mm zbiralčni sistem) s tarifnimi varovalkami 3x NV20A (za varovanje odvoda do stanovanja)</t>
  </si>
  <si>
    <t>Dobava, vgradnja priključno merilne omarice MO-2N  po zahtevi pristojne  elektro službe,</t>
  </si>
  <si>
    <t xml:space="preserve">1 x direktni trifazni dvosmerni števec delovne energije z notranjo uro r.2 (IEC) ali A (MID) s PLC komunikacijskim vmesnikom,  na originalni števčni plošči </t>
  </si>
  <si>
    <t>Dobava, vgradnja priključno merilne omarice MO-3N  po zahtevi pristojne  elektro službe,</t>
  </si>
  <si>
    <t xml:space="preserve">4 x direktni trifazni dvosmerni števec delovne energije z notranjo uro r.2 (IEC) ali A (MID) s PLC komunikacijskim vmesnikom,  na originalni števčni plošči </t>
  </si>
  <si>
    <t>Dobava, vgradnja priključno merilne omarice MO-P  po zahtevi pristojne  elektro službe,</t>
  </si>
  <si>
    <t xml:space="preserve">za merjenje porabe se lahko uporabi tipska podometna zidna priključno merilna omarica KPO E8,                            </t>
  </si>
  <si>
    <t>dimenzij (ŠxVxG) 950 x 1400 x 252 mm, v skladu z zahtevami pristojne elektro distribucijske službe skladno z veljavno tipizacijo Elektro Ljubljana d.d.</t>
  </si>
  <si>
    <t>8 x original števčna plošča za pritrditev števca</t>
  </si>
  <si>
    <t>4 x tripolno varovalčno stikalo - WÖehner (In=160 A, za montažo na 60 mm zbiralčni sistem) s tarifnimi varovalkami 3x NV20A (za varovanje odvoda do stanovanja)</t>
  </si>
  <si>
    <t>Dobava, vgradnja priključne kabelske omarice KO  po zahtevi pristojne elektro službe,</t>
  </si>
  <si>
    <t xml:space="preserve">uporabi se tipska podometna zidna omarica, dimenzij (ŠxVxG) 700 x 900 x 280mm,                                   </t>
  </si>
  <si>
    <t>v skladu z zahtevami pristojne elektro distribucijske službe</t>
  </si>
  <si>
    <t>1x zbiralka PEN</t>
  </si>
  <si>
    <t>1x stopničasta priključna enota za vertikalni zbiralčni sistem s hitro demontažnim pokrovom               (za dovod)</t>
  </si>
  <si>
    <t>1x varovalčna letev Wohner 00-160A, NV varovalke 3 x 50A (za varovanje odvoda)</t>
  </si>
  <si>
    <t>1x varovalčna letev Wohner 00-160A, NV varovalke 3 x 63A (za varovanje odvoda)</t>
  </si>
  <si>
    <t>1x varovalčna letev Wohner 00-160A, NV varovalke 3 x 63A (za varovanje novega odvoda do novopredvidene MO)</t>
  </si>
  <si>
    <t>1x varovalčna letev Wohner 00-160A (rezerva)</t>
  </si>
  <si>
    <t>1x varovalčna letev Wohner 00-160A, NV varovalke 3 x 100A (za varovanje prenapetostnih odvodnikov)</t>
  </si>
  <si>
    <t>1x varovalčna letev Wohner 2-400A, NV varovalke 3 x 250A (za varovanje obstoječega odvoda)</t>
  </si>
  <si>
    <t>3 x odvodniki prenapetosti razreda I - PROTEC (8/20) Iimp12,5kA</t>
  </si>
  <si>
    <t>Razna režijska dela kot so:</t>
  </si>
  <si>
    <t>Ureditev obstoječih merilnih mest (odklop, drmontaža in ponovna montaža, uredite in prilagoditev, komplet za vsa merilna mesta, ki niso zajeta v prenovi), komplet za objekt ocena</t>
  </si>
  <si>
    <t>Začasni odklopi in priklopi instalacij, začasne prevezave, komplet s potrebnim drobnim materialom</t>
  </si>
  <si>
    <t>Koordiniranje in obveščanje strank in izvajalcev</t>
  </si>
  <si>
    <t xml:space="preserve">C </t>
  </si>
  <si>
    <t>OSTALO</t>
  </si>
  <si>
    <t>Nadzor predstavnika JP Elektro Ljubljana d.d. nad deli</t>
  </si>
  <si>
    <t>Preklopi in stikalne manipulacije</t>
  </si>
  <si>
    <t>Izvedba meritev na kablih in izvedba meritev ozemljitvene upornosti</t>
  </si>
  <si>
    <t>Izdelava elaborata za vris  vodov</t>
  </si>
  <si>
    <t>Prevoz materiala in nepredvidena montažna dela, kpl</t>
  </si>
  <si>
    <t>Spuščanje v pogon</t>
  </si>
  <si>
    <t>D.3.</t>
  </si>
  <si>
    <t>ELEKTRO - NN</t>
  </si>
  <si>
    <t>REKAPITULACIJA STROJNIH INŠTALACIJ</t>
  </si>
  <si>
    <t>IV./</t>
  </si>
  <si>
    <t>Montažo materiala, izvedeno s strani strokovno usposobljene osebe, po potrebi osebe, ki je pooblaščena za montažo. Vsa oprema mora biti montirana skladno z navodili proizvajalca. V sklopu montaže je potrebno upoštevati ves drobni montažni in tesnilni material, pripravljalna in zaključna dela, izdelavo morebiti potrebnih prebojev in dolbenj.</t>
  </si>
  <si>
    <t>Izpiranje in čiščenje vseh cevnih instalacij.</t>
  </si>
  <si>
    <t>Tlačne, tesnostne in ostale potrebne preizkuse sistemov z zapisniki o izvedbah preizkusov, podpisanimi s strani nadzornega organa. V kolikor je za posamezno instalacijo potrebno pridobiti ustrezno dokumentacijo drugega podjetja (plin, vodovod, vročevod), je potrebno upoštevati stroške nadzora s strani tega podjetja, naročilo preskusov in pridobitev dokumentacije o ustreznosti in uspešno opravljenih preizkusih.</t>
  </si>
  <si>
    <t>Preskus hidrantnega omrežja ki je sestavljen iz pregleda dokumentacije in preizkusa hidrantnega omrežja ter pridobitev pisnega poročila o ustreznosti hidrantnega omrežja.</t>
  </si>
  <si>
    <t>Dezinfekcijo sistemov pitne vode ter izpiranje, jemanje vzorcev, pregled ustreznosti vode in pridobitev izvida o ustreznosti. V primeru da izvidi niso ustrezni je izvajalec dolžan ponoviti postopke dezinfekcije in po potrebi izvesti dela za odpravo problema.</t>
  </si>
  <si>
    <t>Ureguliranje vseh cevnih razvodov z nastavitvijo regulacijskih elementov na posameznem končnem elementu in v sistemu, izvedbo meritev pretokov ter pridobitev zapisnika o uravnovešenju cevnih sistemov.</t>
  </si>
  <si>
    <t>Meritve in nastavitve količin zraka na posameznem končnem elementu s strani pooblaščenega podjetja ter pridobitev zapisnika o opravljenih meritvah in količinah. Če meritve niso ustrezne, je izvajalec dolžan izvesti potrebne nastavitve, dokler meritve ne izkazujejo ustreznih količin.</t>
  </si>
  <si>
    <t>Meritve mikroklime za letno in zimsko obratovanje ter izdaja potrdila o izpolnjevanju projektnih zahtev s strani pooblaščene organizacije.</t>
  </si>
  <si>
    <t>Označevanje cevovodov ter kanalov z označbo medija in smeri toka.</t>
  </si>
  <si>
    <t>Izdelava funkcionalnih shem posameznih sistemov v okvirju, nameščena na steno v strojnici, skupaj z navodili za uporabo posameznega sistema.</t>
  </si>
  <si>
    <t>VROČEVOD IN TOPLOTNA POSTAJA</t>
  </si>
  <si>
    <t>PREDELAVA PRIKLJUČNEGA DELA TOPLOTNE POSTAJE</t>
  </si>
  <si>
    <t>Izdelava odcepa vročevodnega priključka DN 25 za novo toplotno postajo z izvedbo odcepa na obstoječih umirjevalnih ceveh (rezanje, vrtanje, varjenje,…), skupaj sekcijskim zapiranjem javnega vročevoda, delnim praznjenjem vročevodnega sistema ter ponovno vzpostavitvijo obstoječega stanja</t>
  </si>
  <si>
    <t>kpl.</t>
  </si>
  <si>
    <t>Jeklena brezšivna cev iz celega, izdelana po EN 10216-1 (DIN 2448, DIN 1629), iz materiala P235TR1 (St. 37-0), skupaj z varilnim in obešalnim materialom ter dvakratnim popleskom z antikorozijsko barvo po predhodnem čiščenju ter odstranitvi korozije</t>
  </si>
  <si>
    <t>Ø 33,7 x 3,20 mm (DN 25)</t>
  </si>
  <si>
    <t>Gladko krivljeni lok 90° iz jeklene cevi iz celega, izdelan po DIN 2605-2, iz materiala P235TR1 (St. 37-0), oblike 5 (r=~2,5d), skupaj z varilnim materialom ter dvakratnim popleskom z antikorozijsko barvo po predhodnem čiščenju ter odstranitvi korozije</t>
  </si>
  <si>
    <t>Ø 33,7 x 3,20 mm (DN 25) / 90°</t>
  </si>
  <si>
    <t>debeline 30 mm</t>
  </si>
  <si>
    <t>projektna rešitev:</t>
  </si>
  <si>
    <t>KNAUF INSULATION tip PS 600 ali enakovredni</t>
  </si>
  <si>
    <t>Toplotna izolacija obtočnih črpalk, ventilov, zapornih, regulacijskih ter ostalih elementov sistema</t>
  </si>
  <si>
    <t>Zaščitni ovoj razvodov ogrevne vode vodenih vidno v toplotni postaji, izdelan iz Al pločevine in spet s kniping vijaki</t>
  </si>
  <si>
    <t>Ravni prirobnični zaporni ventil za vročo vodo do temperature 130 ºC, vključno s protiprirobnicama, tesnili in vijaki</t>
  </si>
  <si>
    <t>DN 25, PN 16</t>
  </si>
  <si>
    <t>Radiografska kontrola vseh zvarov</t>
  </si>
  <si>
    <t>Enkratno tlačno preizkušanje in izpiranje cevovoda</t>
  </si>
  <si>
    <t>Ozemljitev toplotne postaje</t>
  </si>
  <si>
    <t>Priklop toplotne postaje na vročevodno omrežje</t>
  </si>
  <si>
    <t>Nadzor upravljalca vročevodnega omrežja</t>
  </si>
  <si>
    <t xml:space="preserve">OGREVANJE </t>
  </si>
  <si>
    <t>Kompaktna toplotna postaja na jeklenem ogrodju sestavljena iz sledečih elementov:</t>
  </si>
  <si>
    <t>Priključna moč: 76,00 kW</t>
  </si>
  <si>
    <t>a) PRIMAR: 110/45º C, DN 25, PN 16</t>
  </si>
  <si>
    <t>-ultrazvočni merilnik toplotne energije</t>
  </si>
  <si>
    <t xml:space="preserve">  z navojnimi priključki ter holandci,</t>
  </si>
  <si>
    <t xml:space="preserve">  skupaj z računsko enoto ter dvema</t>
  </si>
  <si>
    <t xml:space="preserve">  temperaturnima tipaloma s potopnima tuljkama,</t>
  </si>
  <si>
    <t xml:space="preserve">  opcijsko kartico RF RADIO modulom za radijsko</t>
  </si>
  <si>
    <t xml:space="preserve">  odčitavanje, skupaj z vmesnim kosom za vgradnjo</t>
  </si>
  <si>
    <t xml:space="preserve">  v času poskusnega obratovanja</t>
  </si>
  <si>
    <t xml:space="preserve">  ALLMESS tip CF 800 – US ECHO II 1,5-130</t>
  </si>
  <si>
    <t xml:space="preserve">  + RF RADIO</t>
  </si>
  <si>
    <t xml:space="preserve">   DN 20, PN 16</t>
  </si>
  <si>
    <t xml:space="preserve">   ∆p =11,0 kPa</t>
  </si>
  <si>
    <t>- prehodni regulacijski ventil z EM pogonom</t>
  </si>
  <si>
    <t xml:space="preserve">  s tritočkovnim regulacijskim signalom</t>
  </si>
  <si>
    <t xml:space="preserve">  s prigrajeno varnostno funkcijo po DIN 32720</t>
  </si>
  <si>
    <t xml:space="preserve">  DANFOSS tip VM2 15/1,0</t>
  </si>
  <si>
    <t xml:space="preserve">  + AMV 23/15/230 V</t>
  </si>
  <si>
    <t xml:space="preserve">   DN 15, PN 16</t>
  </si>
  <si>
    <t xml:space="preserve">   ∆p = 113,0 kPa</t>
  </si>
  <si>
    <t xml:space="preserve"> - ploščni prenosnik toplote lotane izvedbe</t>
  </si>
  <si>
    <t xml:space="preserve">  ALFA LAVAL tip CB 51-30 H (0,40 mm)</t>
  </si>
  <si>
    <t xml:space="preserve">  Q=76,00 kW</t>
  </si>
  <si>
    <t>- 2 x zaporni ventil DN 25; PN 16</t>
  </si>
  <si>
    <t>- potopno temperaturno tipalo za omejevanje</t>
  </si>
  <si>
    <t xml:space="preserve">  temperature povratka</t>
  </si>
  <si>
    <t>- 2 x termometer (0-150°C)</t>
  </si>
  <si>
    <t>- 2 x manometer (0-16 bar)</t>
  </si>
  <si>
    <t>b) SEKUNDAR: 70/45º C, DN 32, PN 6</t>
  </si>
  <si>
    <t>- 1 x potopno temperaturno tipalo</t>
  </si>
  <si>
    <t>- 1 x varnostni termostat</t>
  </si>
  <si>
    <t>- varnostni ventil DN 20/32 po TRD 721</t>
  </si>
  <si>
    <t xml:space="preserve">  tlak odpiranja: 3,5bar (n)</t>
  </si>
  <si>
    <t xml:space="preserve">  iztočni koeficient: alfa = 0,3</t>
  </si>
  <si>
    <t>c) Vodilni elektronski regulator kompaktne izvedbe</t>
  </si>
  <si>
    <t>za vodenje temperature dovoda v odvisnosti od zunanje temperature, z vgrajeno komunikacijo M-BUSMASTER in zajemom podatkov s kalorimetra po M-BUS protokolu</t>
  </si>
  <si>
    <t>DANFOSS tip ECL 310 +A260</t>
  </si>
  <si>
    <t>Vsi elementi so električno povezani in pripravljeni za priklop na električno omrežje 230 V / 50Hz</t>
  </si>
  <si>
    <t>Tlačni preizkus s hladno vodo.</t>
  </si>
  <si>
    <t>Oplesk elementov postaje in razvodov po zahtevah</t>
  </si>
  <si>
    <t>distributerja.</t>
  </si>
  <si>
    <t>Pripravljalna dela, zarisovanje in zaključna dela.</t>
  </si>
  <si>
    <t>Izdelava obratovalnih navodil ter sheme sistema.</t>
  </si>
  <si>
    <t>SIMON tip KTP OG 100 ali enakovredni</t>
  </si>
  <si>
    <t>Razkladanje ter postavitev kompaktnega sklopa s pripadajočo opremo v prostor toplotne postaje z uporabo ročnega dvigala ter ostalih pripomočkov za varno postavitev</t>
  </si>
  <si>
    <t>SEKUNDARNI DEL TOPLOTNE POSTAJE</t>
  </si>
  <si>
    <t>Energetsko učinkovita cirkulacijska črpalka z zvezno regulacijo vrtljajev, z navojnimi priključki s priključnimi holandci, toplotno izolacijo, skupaj s tesnilnim in vijačnim materialom</t>
  </si>
  <si>
    <t>Energetski razred: A</t>
  </si>
  <si>
    <t>Indeks energetske učinkovitosti EEI: &lt;=0,23</t>
  </si>
  <si>
    <t>U=230 V / 50 Hz</t>
  </si>
  <si>
    <t>WILO tip STRATOS 25/1-8 EM ali enakovredni</t>
  </si>
  <si>
    <t>Zaprta membranska raztezna posoda, komplet s priključnim kosom z zapornim ventilom s kapo proti nepooblaščenemu posluževanju in izpustno pipico ter montažnim materialom</t>
  </si>
  <si>
    <t>REFLEX tip N50/1,7/6,0 ali enakovredni</t>
  </si>
  <si>
    <t>Krogelna zaporna pipa z navojnima priključkoma, s podaljšano ročko za posluževanje, skupaj s tesnilnim in vijačnim materialom</t>
  </si>
  <si>
    <t>DN 32, PN 6</t>
  </si>
  <si>
    <t>Regulacijski ventil z navojnima priključkoma, z nastavitvijo pretoka za uravnovešenje, prednastavitev, merilnimi priključki, zaporno funkcijo, izpustom, skupaj s tesnilnim in vijačnim materialom</t>
  </si>
  <si>
    <t>DANFOSS tip MSV-BD ali enakovredni</t>
  </si>
  <si>
    <t>Krogelna pipa za praznjenje z navojnima priključkoma, z zaporno kapo, tesnilom in verižico, vijačnim spojem za gibko cev, skupaj s tesnilnim in vijačnim materialom</t>
  </si>
  <si>
    <t>DN 15, PN 6</t>
  </si>
  <si>
    <t>DN 20, PN 6</t>
  </si>
  <si>
    <t>Odzračevalni lonček, skupaj s povezovalno cevko f10 dolžine cca 10 m, krogelnim ventilom DN 10 ter tesnilnim in pritrdilnim materialom</t>
  </si>
  <si>
    <t>V = 1 l</t>
  </si>
  <si>
    <t>Termometer v okroglem ohišju Ø 80, z navojnim priključkom R 1/2", komplet z montažnim in tesnilnim materialom</t>
  </si>
  <si>
    <t>- z merilnim območjem od +0 do +120 °C</t>
  </si>
  <si>
    <t>Ø 28 x 1,5 mm (DN 25)</t>
  </si>
  <si>
    <t>Ø 35 x 1,5 mm (DN 32)</t>
  </si>
  <si>
    <t>VIEGA tip PRESTABO  ali enakovredni</t>
  </si>
  <si>
    <t>debeline 40 mm</t>
  </si>
  <si>
    <t>Toplotna izolacija ventilov, zapornih, regulacijskih ter ostalih elementov sistema</t>
  </si>
  <si>
    <t>Zaščitni ovoj razvodov ogrevne vode vodenih vidno v energetskem prostoru izdelan iz Al pločevine in spet s kniping vijaki</t>
  </si>
  <si>
    <t>Polnjenje sistema ogrevanja z mehčano vodo preko nevtralnega kationskega izmenjevalca, odzračevanje, tlačni in tesnostni preizkus omrežja, zagon sistema, regulacija naprav, meritve stopnje trdote ter pH vrednosti ogrevne vode, dodajanje korekcijske tekočine z ročno dozirno napravo, ponovne meritve ustreznosti ter poučevanje osebja, da se zagotovi ustrezna pH vrednost vode</t>
  </si>
  <si>
    <t>Vgradnja potopnih tuljk za vstavitev temperaturnih tipal, skupaj z vijačnim in tesnilnim materialom</t>
  </si>
  <si>
    <t>Vrtanje lukenj, izdelava različnih utorov in druga gradbena dela za nemoteno izvedbo instalacije vodovoda</t>
  </si>
  <si>
    <t xml:space="preserve">CENTRALNO OGREVANJE </t>
  </si>
  <si>
    <t>Jeklen panelni radiator s spodnjimi sredinskimi priključki, vgrajenim termostatskim ventilom, spodnjim kotnim priključnim kosom za dvocevni sistem z regulacijo pretoka (po DIN 18380), s priključki za večplastne cevi, izdelan za delovni tlak PN6 in temperaturo do 110°C skupaj s pokrovom, radiatorskimi čepi, reducirkami, odzračnikom, konzolami za montažo na steno, konzolo za montažo priključnega kosa, tesnilnim in pritrdilnim materialom</t>
  </si>
  <si>
    <t>RADEL tip R6 ali enakovredni</t>
  </si>
  <si>
    <t>1713/600</t>
  </si>
  <si>
    <t>DE LONGHI tip DOLCE VITA LINEA ali enakovredni</t>
  </si>
  <si>
    <t>1591/450</t>
  </si>
  <si>
    <t>DE LONGHI tip Richmond ali enakovredni</t>
  </si>
  <si>
    <t xml:space="preserve">Kotni spodnji spodnji eno-točkovni priključek (kopalniški cevni radiatorji) za dvocevni sistem ogrevanja s prednastavljivim pretokom, z možnostjo popolnega zaprtja, s priključki za večplastne cevi, termostatskim ventilom, tesnilnim in pritrdilnim materialom </t>
  </si>
  <si>
    <t>DANFOSS tip VHX-DUO, RTX bela, kotni ali enakovredni</t>
  </si>
  <si>
    <t>DANFOSS tip TP 7000 M ali enakovredni</t>
  </si>
  <si>
    <t>- ogrevanje do 10 kW</t>
  </si>
  <si>
    <t>- priprava sanitarne tople vode 35 kW</t>
  </si>
  <si>
    <t>Sestava:</t>
  </si>
  <si>
    <t>- pretočno kompenziran regulator pretočne priprave sanitarne tople vode z vgrajenim regulatorjem diferenčnega tlaka</t>
  </si>
  <si>
    <t>- regulator diferenčnega tlaka za ogrevanje stanovanja</t>
  </si>
  <si>
    <t>- vmesni kos za kalorimeter 3/4˝ x 110 mm</t>
  </si>
  <si>
    <t>- vmesni kos za vodomer 3/4˝ x 80 mm</t>
  </si>
  <si>
    <t>- conski ventil VMT 15/8 TWA-V 230 NC</t>
  </si>
  <si>
    <t>- ploščni prenosnik toplote z izolacijo</t>
  </si>
  <si>
    <t>- priključek za cirkulacijo</t>
  </si>
  <si>
    <t>- priključek za kalorimeter za ogrevanje</t>
  </si>
  <si>
    <t>S pritrdilnim in tesnilnim materialom, eletktro vezalnim materialom, drobnim materialom ter dobavo in montažo na objektu.</t>
  </si>
  <si>
    <t>Šolanje vzdrževalcev objekta s strani dobavitelja opreme.</t>
  </si>
  <si>
    <t>Danfoss tip Termix WMTD-F-I-1 ali enakovredni</t>
  </si>
  <si>
    <t>Ultrazvočni toplotni števec (kalorimeter) za merjenje porabe toplote s sistemom merilnega vložka, ki je sestavljen iz:</t>
  </si>
  <si>
    <t>- merilnika pretoka (Qn= 1,5 m3/h) za temperaturno območje uporabe (1-90ºC)</t>
  </si>
  <si>
    <t>- mikroprocesorske računske enote z 0,5m povezovalnega kabla,</t>
  </si>
  <si>
    <t>- LCD prikazovalnikom, signalom ob napaki z Litijevo baterijo za 10 letno obratovanje</t>
  </si>
  <si>
    <t>- temperaturnimi tipali tip Pt 500 za potopno tulko, ter tip Ps50/Ø6mm za na dovod in povratek povezovalnih kablov, ki sta dolžine 1,2 m</t>
  </si>
  <si>
    <t>- EAT ohišja</t>
  </si>
  <si>
    <t>Števec omogoča odčitavanje porabe toplote, povezovanje s sistemom za daljinsko odčitavanje, ki temelji na M-Bus protokolu.</t>
  </si>
  <si>
    <t>Pri dobavi in montaži naj se še upošteva zagon sistema, navodila za uporabo v slovenskem jeziku ter poučevanjem upravljavca</t>
  </si>
  <si>
    <t>DN 15</t>
  </si>
  <si>
    <t xml:space="preserve">ALLMESS tip MK UltraMaXX QP1,5 TH6-1,2M </t>
  </si>
  <si>
    <t>ali enakovredni.</t>
  </si>
  <si>
    <t xml:space="preserve">Pazljiva demontaža obstoječih elektronskih delilnikov energije iz obstoječih radiatorjev, ter ponovna montaža na novi radiator (opravi pooblaščeni serviser) </t>
  </si>
  <si>
    <t>Dimenzije: 40x92,5x28 mm</t>
  </si>
  <si>
    <t>Napajanje: 3V litijeva baterija</t>
  </si>
  <si>
    <t>Allmess ali enakovredni</t>
  </si>
  <si>
    <t>Opomba: Proizvajalca in tip odobri upravnik, da je usklajeno z obstoječimi merilniki v objektu.</t>
  </si>
  <si>
    <t>Elektronski kompaktni delilniki stroškov ogrevanja za pritrditev na vse vrste radiatorjev za merjenje oddaje toplote, ter shranjevanja pridobljenih podatkov, skladen z EN 834. Delilnik je dvotipalni in beleži temperaturo radiatorja in okolice. Delilnik shranjuje in prikazuje različne vrednosti kot npr. letna vrednost na izbran datum, trenutno vrednost, prikaz napake. Dobavi se skupaj z litijevimi baterijami, ki omogočajo merjenje za obdobje 10 let.</t>
  </si>
  <si>
    <t>Allmess (Enerkon)</t>
  </si>
  <si>
    <t>ali enakovredni</t>
  </si>
  <si>
    <t>Radijska centralna enota za pritrditev na steno hodnika, za sprejemanje podatkov od delilnikov v posameznem stanovanju (brez vstopa v stanovanje).</t>
  </si>
  <si>
    <t>Dobavi se skupaj z litijevimi baterijami, ki omogočajo merjenje.</t>
  </si>
  <si>
    <t>Allmess tip AMR ali enakovredni</t>
  </si>
  <si>
    <t>Opomba: Proizvajalca in tip odobri upravnik, da je usklajeno z obstoječimi sprejemniki v objektu.</t>
  </si>
  <si>
    <t>Mikroprocesorska centralna enota za zajem podatkov v M-Bus sistemu opremljena in dobavljena z:</t>
  </si>
  <si>
    <t>- RS232 vmesnik</t>
  </si>
  <si>
    <t>- hitrost prenosa podatkov 300 in 2400 Bit/s</t>
  </si>
  <si>
    <t>- maksimalno število priključenih naprav je 64</t>
  </si>
  <si>
    <t>- maksimalna dolžina kabla je 1000 m</t>
  </si>
  <si>
    <t>- nominalna napetost 28 VDC</t>
  </si>
  <si>
    <t>- maksimalni tok 100 mA</t>
  </si>
  <si>
    <t>- maksimalna poraba 3 W</t>
  </si>
  <si>
    <t>- maksimalna obremenilna kapacitivnost 1.5 uF</t>
  </si>
  <si>
    <t>- obratovalna temperatura -30 do +55 °C</t>
  </si>
  <si>
    <t>- temperatura skladiščenja -40 do +85 °C</t>
  </si>
  <si>
    <t>- dimenzija 90 x 65 x 108 mm</t>
  </si>
  <si>
    <t>- teža 220 g</t>
  </si>
  <si>
    <t>- IP20 zaščita</t>
  </si>
  <si>
    <t>- Programska oprema EnerBus</t>
  </si>
  <si>
    <t>Programski paket EnerBus je namenjen centraliziranemu spremljanju števcev z M-Bus izhodom (toplotni števci, vodomeri, elektro števci, plinski števci, …), shranjevanju odčitanih podatkov v podatkovno bazo in nadaljnji obdelavi podatkov. Namenjen je podjetjem, katerih storitve zajemajo tudi centralizirano odčitavanje M-Bus števcev v večstanovanjskih objektih, poslovnih objektih in industrijskih objektih. Program je primeren tudi za uporabnike, ki lahko s pomočjo programa in ustrezne strojne opreme nadzirajo porabo toplote, vode, plina, …, v časovnem obdobju in s pomočjo rezultatov optimizirajo energetsko učinkovitost. Program med drugim nudi tudi pripravo obračunskih podatkov. Program je neposredno povezljiv s programom EnerDel in s tem omogoča uporabniku paketno rešitev odčitavanja števcev, izvedbe delitve in prenosa podatkov v obračunski program. Prav tako je mogoč izvoz podatkov (odčitkov) v uporabnikove že obstoječe programske aplikacije za delitev in/ali obračun stroškov. Izvozni format (odvisen od uporabnikove aplikacije</t>
  </si>
  <si>
    <t>Spletna aplikacija EnerWEB je namenjena enostavnemu tabelaričnemu in grafičnemu prikazu podatkov uporabniku, kot so informacije delilnikov stroškov ogrevanja, informacije toplotnih / klima / kombi števcev, informacije vodomerov. EnerWEB je povezljiv z vsemi Enerkon sistemi (EnerBus, EnerDel, EnerPisT), uporabniku pa omogoča izvoze v lastne programe preko predefiniranih izvoznih datotek, kot npr.: podporne poslovne programe za obračun, planiranje, optimizacijo omrežja, napovedi</t>
  </si>
  <si>
    <t>- napajanje 240 V</t>
  </si>
  <si>
    <t>- priključna moč 3 W</t>
  </si>
  <si>
    <t>- Zagon sistema:</t>
  </si>
  <si>
    <t>- priklop vodomerov na opcijski konektor kalorimetra</t>
  </si>
  <si>
    <t>- priklop opcijskega konektorja M-BUS/4WZ na M-BUS omrežje</t>
  </si>
  <si>
    <t>- popis toplotnih števcev in vodomerov s popisom trenutnih stanj</t>
  </si>
  <si>
    <t>- vprogramiranje števila in stanj vodomerov v toplotni števec</t>
  </si>
  <si>
    <t>- montaža opcijskih kartic in plombiranje</t>
  </si>
  <si>
    <t xml:space="preserve">- montaža centralne enote </t>
  </si>
  <si>
    <t>ELVACO tip CmeX11 ali enakovredni</t>
  </si>
  <si>
    <t>Regulacijski ventil za hidravlično uravnoteženje z navojnima priključkoma, z funkcijami :</t>
  </si>
  <si>
    <t>- prednastavitev,</t>
  </si>
  <si>
    <t>- meritev pretoka, tlačne razlike in temperature,</t>
  </si>
  <si>
    <t>- zaporno funkcijo,</t>
  </si>
  <si>
    <t>- izpustom</t>
  </si>
  <si>
    <t>Osnovne karakteristike:</t>
  </si>
  <si>
    <t>- zvezna nastavitev z ročnim oštevilčenim kolesom</t>
  </si>
  <si>
    <t>- samotesnilna merilna priključka,</t>
  </si>
  <si>
    <t>- fiksiranje nastavitve kolesa,</t>
  </si>
  <si>
    <t>- možnost praznjenje in polnjenje sistema,</t>
  </si>
  <si>
    <t>- merilni priključki in kolo na eni strani,</t>
  </si>
  <si>
    <t>- meritve pretokov, tlakov in temperatur z instrumentom</t>
  </si>
  <si>
    <t>- adapter za izpust lahko vgradimo, ko je sistem pod tlakom</t>
  </si>
  <si>
    <t>Ventil naj se dobavi in vgradi skupaj s tesnilnim in pritrdilnim materialom</t>
  </si>
  <si>
    <t>DN 20</t>
  </si>
  <si>
    <t>Difuzijsko tesna večplastna cev (sestavljena iz: PE-RT - vezni sloj - vzdolžno prekrivno varjen aluminij - vezni sloj - PE-RT) za kletne razvode, dvižne vode in priključne razvode pri ogrevanju. Požarna klasifikacija E v skladu z DIN 13501-1. Cevi so dabavljene skupaj s fazonskimi kosi ter držali (kolena, T-kosi, navojni priključki, prehodni kosi, ..)</t>
  </si>
  <si>
    <t>Obstojnost na temperaturo:</t>
  </si>
  <si>
    <t>Maksimalne trajne obratovalne temperature so med 0°C in 70°C pri maksimalnem trajnem obratovalnem tlaku 10 barov. Kratkotrajna temperatura, pri kateri bo prišlo do poškodb je 95°C (maksimalno 100 ur v obratovalni življenjski dobi).</t>
  </si>
  <si>
    <t xml:space="preserve">Cevi so predizolirane s s fleksibilnimi cevaki </t>
  </si>
  <si>
    <t xml:space="preserve">- koeficient toplotne prevodnosti 0,04 W/mK </t>
  </si>
  <si>
    <t>debelina izolacije 9 mm</t>
  </si>
  <si>
    <t>16 x 2,0</t>
  </si>
  <si>
    <t>20 x 2,25</t>
  </si>
  <si>
    <t>25 x 2,5</t>
  </si>
  <si>
    <t>debelina izolacije 13 mm</t>
  </si>
  <si>
    <t>40 x 4,0</t>
  </si>
  <si>
    <t>Cev iz neplemenitega jekla, material 1.0308 (E235) po EN 10305-3 (PRESS sistem) skupaj z vsemi fitingi za zatiskanje (kolena, T-kosi, navojni priključki, prehodni kosi), tesnili (FPM rdeči) in pritrdilnim materialom</t>
  </si>
  <si>
    <t>VIEGA tip PRESTABO ali enakovredni</t>
  </si>
  <si>
    <t>Črna jeklena šivna (varjena) cev izdelana po EN 10255 ter DIN 2440, iz materiala St33-2, atestirana po EN 10204, skupaj s fitingi (T kosi, kolena, spojke, redukcije…), fazonskimi kosi, varilnim in obešalnim materialom ter dvakratnim popleskom z antikorozijsko barvo po predhodnem čiščenju ter odstranitvi korozije</t>
  </si>
  <si>
    <t>Ø 21,3 x 2,65 mm (DN15)</t>
  </si>
  <si>
    <t>Ø 26,9 x 2,65 mm (DN20)</t>
  </si>
  <si>
    <t>Čiščenje rje s cevi in temeljna antikorozijska zaščita</t>
  </si>
  <si>
    <t>cevi in ostalih kovinskih delov instalacije.</t>
  </si>
  <si>
    <t>Dobava in montaža elastomerne fleksibilne izolacije na osnovi sintetičnega kavčuka za izolacijo cevovodov sanitarno tople/hladne vode, zračnih kanalov, rezervoarjev, ventilov, fitingov, prirobnic, cevovodov  v hladilni in klimatski tehniki in procesni industriji za preprečevanje kondenzacije in energijske prihranke. EU požarna klasifikacija B-s3,d0; toplotna prevodnost λ pri 0°C je 0,035 W/m.K; koef. upora difuziji vodne pare je 10.000 (za plošče deb. 3-32mm in cevi deb. 6-32mm; za ostale dimenzije je 7.000; za temp. območje od -50°C  do  +110°C; trakovi in plošče lepljeni na površino do maks. +85°C. Toplotne mostove potrebno zaščititi s cevnimi nosilci Armafix AF. Spoje (vzdožne, prečne, površino) potrebno lepiti z original Armaflex lepilom,  za čiščenje orodja, rok in razmaščevanje pa Armaflex Čistilo. CE certifikat v skladu z EN 14304. Na zunanjih instalacijah je izolacijo potrebno zaščititi z:  Armafinish 99 - zaščitni premaz v beli in sivi barvi  ali z oblogo Arma-Chek.</t>
  </si>
  <si>
    <t>Armaflex ACE Plus ali enakovredni</t>
  </si>
  <si>
    <t>debeline 25 mm za cevi</t>
  </si>
  <si>
    <t>Izdelava požarno odpornih prebojev na prehodih cevi skozi meje požarnih celic in sektorjev poSZPV 408 skupaj z označbo prebojev ter izdelavo tehnične dokumentacije z dokumentiranjem vseh prebojev</t>
  </si>
  <si>
    <t>za par cevnih razvodov (Ø15 - Ø32)</t>
  </si>
  <si>
    <t>NOTRANJA VODOVODNA INŠTALACIJA</t>
  </si>
  <si>
    <t>WC, konzolni s podometnim kotličkom:
Dobava in montaža kompletnega stranišča, sestavljenega iz:
- konzolne školjke iz sanitarne keramike za pritrditev
  na steno in s stranskim iztokom DN 100,
- vgradnega splakovalnika za univerzalno vzidavo in 
  suhomontažno vgradnjo, prostornine 3/6 l, s 
  proženjem spredaj ter s PE odtočnim kolenom, 
  prehodnim kosom, z WC priključno garnituro ter s 
  setom za zvočno izolacijo,
- aktivirna tipka za dvo-količinsko splakovanje, 
- sedežne deske s pokrovom - higienska,
- kompleta s pritrdilnim in tesnilnim materialom</t>
  </si>
  <si>
    <t>- konzola GEBERIT DUOFIX ali enakovredni</t>
  </si>
  <si>
    <t>- tipka krom GEBERIT tip OMEGA 30 ali enakovredni</t>
  </si>
  <si>
    <t>- viseča školjka  Laufen PRO ali enakovredni</t>
  </si>
  <si>
    <t>- deska Laufen PRO ali enakovredni</t>
  </si>
  <si>
    <t>Kompleten umivalnik bele barve z odprtino za mešalno baterijo ø 35, odprtino za odtočno garnituro ø45, pritrdilnimi vijaki, enoročno stoječo mešalno armaturo BLITZ KUK 901 ali enalovredni, skupaj z dvema armiranima cevema R 3/8" ø10 x 400 mm, kotnima regulirnima ventiloma DN15, odtočnim ventilom s čepom na poteg in pokromanim odtočnim S sifonom, kompletno z montažnim in tesnilnim materialom</t>
  </si>
  <si>
    <t>(LAUFEN PRO ali enakovredni)</t>
  </si>
  <si>
    <t>500x 360 mm (815953)</t>
  </si>
  <si>
    <t>550x 440 mm (810951)</t>
  </si>
  <si>
    <t>600x 480 mm (810952)</t>
  </si>
  <si>
    <t>Samostoječi vgradni element za umivalnik, za suho gradnjo za vgradno globino 80 – 140 mm in nastavljivo konzolo za pritrditev umivalnika 150 – 300 mm skupaj s</t>
  </si>
  <si>
    <t>- komplet elementi za pritrditev na steno,</t>
  </si>
  <si>
    <t>- nastavljivimi kovinskimi priključki za vodovodno omrežje,</t>
  </si>
  <si>
    <t>- elementi za montažo in priključitev umivalnika,</t>
  </si>
  <si>
    <t>Geberit ali enakovredni</t>
  </si>
  <si>
    <t>Priključek za pomivalno korito komplet s kotnima regulirnima ventiloma (eden s priključkom za pomivalni stroj), odtokom, vključno ves montažni in tesnilni material</t>
  </si>
  <si>
    <t>Pršna kad komplet s pršno mešalno baterijo z ročno prho na konzoli BLITZ BLU 417 ali enakovredni, odtočnim ventilom, tuš kabino skupaj s pritrdilnim in montažnim materialom</t>
  </si>
  <si>
    <t>(KOLPASAN Canary/LUNA TV3D/S 100 ali enakovredni)</t>
  </si>
  <si>
    <t>velikosti 950x700 mm</t>
  </si>
  <si>
    <t>(KOLPASAN TRIN/LUNA TV3D/S 80 ali enakovredni)</t>
  </si>
  <si>
    <t>velikosti 800x800 mm</t>
  </si>
  <si>
    <t>(KOLPASAN TRIN/TKK 80 ali enakovredni)</t>
  </si>
  <si>
    <t>Drobni inventar za sanitarije
-ogledalo 800x700mm s poličko in svetilko 7W LED IP44 KOLPA SAN OGF 80 ali enakovredni
 komplet z držali in vijaki</t>
  </si>
  <si>
    <t>Električni tlačni bojler za pripravo sanitarne tople vode skupaj z varnostno nepovratnim ventilom varnostnim termostatom, veznimi cevkami, vključno ves tesnilni in montažni material.</t>
  </si>
  <si>
    <t>Bojler mora ustrezati normativom DIN 1988 ter SIST EN 60335-2-21</t>
  </si>
  <si>
    <t>V = 10 l</t>
  </si>
  <si>
    <t>V = 50 l</t>
  </si>
  <si>
    <t>Vzidna omarica za vgradnjo enega vodomera skupaj s</t>
  </si>
  <si>
    <t>- krogelnimi pipami,</t>
  </si>
  <si>
    <t>- enocevnim priključnim elementom za vodomer EAT ¾” (110mm)</t>
  </si>
  <si>
    <t xml:space="preserve">Podometni okvir je pocinkan,zunanji okvir in vrata so prevlečena z umetno maso RAL 9016 (čista bela), vrata omarice so izvedena s ključavnico na izvijač </t>
  </si>
  <si>
    <t>vgradne dimenzije</t>
  </si>
  <si>
    <t>višina: 220 mm</t>
  </si>
  <si>
    <t>širina: 220 mm</t>
  </si>
  <si>
    <t>globina: 90 - 140 mm</t>
  </si>
  <si>
    <t>ALLMESS tip MSM-1WZ 110 ali enakovredni</t>
  </si>
  <si>
    <t>- enocevnim priključnim elementom za vodomer EAT ¾” (80mm)</t>
  </si>
  <si>
    <t xml:space="preserve">- izmenljivi merilni vložek AMES 3-K+m (impulzni izhod) </t>
  </si>
  <si>
    <t>Difuzijsko tesna večplastna cev (sestavljena iz: PE-RT - vezni sloj - vzdolžno prekrivno varjen aluminij - vezni sloj - PE-RT) za kletne razvode, dvižne vode in priključne razvode pri vodovodu. Požarna klasifikacija E v skladu z DIN 13501-1. Oba konca cevi opremljena z zaključno kapo (za higienično tesnjenje v skladu z DIN 806), skupaj s fazonskimi kosi ter držali (kolena, T-kosi, navojni priključki, prehodni kosi, držala za kotne in podometne ventile, zidne mešalne baterije..)</t>
  </si>
  <si>
    <t>Pocinkana navojna cev po SIST EN 10255 skupaj z vsemi fitingi, tesnilnim in pritrdilnim materialom ter dodatkom na odrez</t>
  </si>
  <si>
    <t>OPOMBA: obešala za vodoravno, poševno in navpično pritrjevanje cevi na gradbeno ali drugo vrsto konstrukcije sestavljene iz predfabriciranih obešal je iz pocinkanega železa in obsega objemke s podlogo iz sintetične gume odporne do 120 °C – dušenje zvoka, navojne palice s temeljno ploščo ali temeljnim profilom, kovinskih vložkov, vijakov z maticami, drsne in fiksne podpore. Vsa obešala se izvede po smernicah za montažo in preprečevanje prenosa hrupa na gradbeno konstrukcijo!</t>
  </si>
  <si>
    <t>DN 32</t>
  </si>
  <si>
    <t>DN 40</t>
  </si>
  <si>
    <t>debelina 13 mm (hladna voda pod stropom)</t>
  </si>
  <si>
    <t>Horizontalni talni sifon DN50 s tesnilno prirobnico, sifonskim vložkom, stranskim dotokom DN40, odtokom DN 50 s krogličnim zglobom, skrajšljivim okvirnim nastavkom in nerjavečo jekleno rešetko 150x150mm. Vgradna zaščita je zajeta z dobavo</t>
  </si>
  <si>
    <t>pretočnost 1,6 l/s</t>
  </si>
  <si>
    <t>ACO Easyflow ali enakovredni</t>
  </si>
  <si>
    <t>Vgradni sifon za pralni stroj DN40/50 z integriranim priključkom za vodo (rozete, dotok/odtok R1/2" notranji navoj) in iztočno pipo R1/2" z varovalom povratnega toka in odzračevalnikom, skrajšljivim ohišjem, montažno ploščo s priključnim kolenom za stroj 3/4" HL19.C in nerjavečo jekleno krovno ploščo 100x180mm, najmanjša vgradna globina: 75 mm.</t>
  </si>
  <si>
    <t>HL 406 ali enakovredni</t>
  </si>
  <si>
    <t>Odtočne cevi SML – Ductil dolžine 3 m po ISO 6594 oziroma DIN 19522 (nodularna litina), skupaj s fazonskimi kosi, z vijačnimi tesnilnimi spojkami za izvedbo kanalizacije pod stropom ali v jašku, obešali, vključno ves montažni material</t>
  </si>
  <si>
    <t>Ø100</t>
  </si>
  <si>
    <t>Ø125</t>
  </si>
  <si>
    <t>PP odtočna cev skupaj z gumi tesnili in vsemi ostalimi fazonskimi kosi</t>
  </si>
  <si>
    <t>Valsir tip PP ali enakovredni</t>
  </si>
  <si>
    <t>Ø40</t>
  </si>
  <si>
    <t>Ø50</t>
  </si>
  <si>
    <t>Ø110</t>
  </si>
  <si>
    <t>debelina 19 mm (odduhi na podstrehi)</t>
  </si>
  <si>
    <t xml:space="preserve">Izdelava požarno odpornih prebojev na prehodih cevi skozi meje požarnih celic in sektorjev po SZPV 408 </t>
  </si>
  <si>
    <t>dolžina oboda cevi do 0,5 m (Ø15 -Ø125)</t>
  </si>
  <si>
    <t>IV.</t>
  </si>
  <si>
    <t>PREZRAČEVANJE</t>
  </si>
  <si>
    <t>Radialni ventilator v lastnem ohišju za prezračevanje kopalnic in sanitarij, s setom za podometno montažo v steno, protipovratno loputo, požarna manšeta, termičnim varovalom proti preobremenitvi, modulom za zakasnitev izklopa, modulom s senzorjem za vlago, filtrskim vložkom, skupaj s pritrdilnim in montažnim materialom</t>
  </si>
  <si>
    <t>H = 100 Pa</t>
  </si>
  <si>
    <t>Ne = 36 W</t>
  </si>
  <si>
    <t>U = 230 V / 50 Hz</t>
  </si>
  <si>
    <t>MELTEM Vario tip V-II UB 100-N ali enakovredni</t>
  </si>
  <si>
    <t>Radialni ventilator v lastnem ohišju za prezračevanje sanitarij in kopalnic s setom za podometno montažo v steno, protipovratno loputo, termičnim varovalom proti preobremenitvi, požarna manšeta, filtrskim vložkom, skupaj s pritrdilnim in montažnim materialom</t>
  </si>
  <si>
    <t>MELTEM Vario tip V-II UB 30/100-NZ ali enakovredni</t>
  </si>
  <si>
    <t>Zračni kanali okroglega preseka po SIST EN 1506 kompletno z loputami, fazonskimi in oblikovnimi kosi, pritrdilnim in montažnim materialom;</t>
  </si>
  <si>
    <t>ø110</t>
  </si>
  <si>
    <t>ø125</t>
  </si>
  <si>
    <t>Fiksna aluminijasta zračna rešetka, skupaj z zaščitno mrežo in montažnim materialom, prirejena za vgradnjo v steno, skupaj s protiokvirjem;</t>
  </si>
  <si>
    <t>200 × 400</t>
  </si>
  <si>
    <t>300 × 400</t>
  </si>
  <si>
    <t>800 × 400</t>
  </si>
  <si>
    <t>Hidria IMP Klima, d.o.o. tip AZR-3/2 ali enakovredni</t>
  </si>
  <si>
    <t xml:space="preserve">Meritve in nastavitve količin zraka na posameznem končnem elementu s strani pooblaščenega podjetja ter pridobitev zapisnika o opravljenih meritvah in količinah. Če meritve niso ustrezne, je izvajalec dolžan izvesti potrebne nastavitve, dokler meritve ne izkazujejo ustreznih količin. </t>
  </si>
  <si>
    <t xml:space="preserve">Meritve mikroklime za letno in zimsko obratovanje ter izdaja potrdila o izpolnjevanju projektnih zahtev s strani pooblaščene organizacije. </t>
  </si>
  <si>
    <t>Vrtanje lukenj, izdelava različnih utorov in druga gradbena dela za nemoteno izvedbo prezračevanja</t>
  </si>
  <si>
    <t>b.7.2</t>
  </si>
  <si>
    <t>b.1.17</t>
  </si>
  <si>
    <t>b.7.3</t>
  </si>
  <si>
    <t>b.1.1</t>
  </si>
  <si>
    <t>b.6.8</t>
  </si>
  <si>
    <t>b.6.9</t>
  </si>
  <si>
    <r>
      <rPr>
        <b/>
        <sz val="9"/>
        <rFont val="Arial Unicode MS"/>
        <family val="2"/>
      </rPr>
      <t>POZ. Z.1: obodna fasada pod ostrešjem</t>
    </r>
    <r>
      <rPr>
        <sz val="9"/>
        <rFont val="Arial Unicode MS"/>
        <family val="2"/>
      </rPr>
      <t xml:space="preserve">, po sistemu Knauf Aquapanel ali enakovredno; izravnava, glajena in opleskana površina stene; slikanje zajeto v slikarskih delih; ognjevarne mavčno kartonske plošče, kot npr. KNAUF GKF 2x1,5cm ali enakovredno (2x). 3,0cm
- parna zapora, KI LDS 100 + sistemski lepilni trakovi KI LDS ali enakovredno;  med lesenimi stebri toplotna izolacija, kot npr. DP-5. 10,0+8,0cm; lesena konstrukcija zajeta v krovskih delih;
NOSILNA KONSTRUKCIJA:zajeto v krovskih delih
- pocinkani profili ; med nosilnimi letvami toplotna izolacija, kot npr. DP-5. 5,0cm; paroprepustna folija, kot npr. KI LDS 0,04 ali enakovredno
- cementne plošče, kot npr. Aquapanel Outdoor 2x1,25cm ali enakovredno (2x). 2,5cm; Površinska obdelava plošč Aquapanel Outdoor; Temeljni premaz Aquapanel Grundierung;  Izravnalna masa Aquapanel Fugen- und Flaechenspachtel Weiss: (d=4-5mm); Armirna tkanina ali meržica, npr. Aquapanel Gewebe;  Izravnalna masa Aquapanel Fugen- und Flaechenspachtel Weiss : (d=2-3mm)
- Temeljni premaz Aquapanel Putzgrundierung
- Finalni tankoslojni fasadni omet v beli barvi; Stiki mavčnih plošč se fugirajo s fugirno maso Uniflott (v suhih prostorih). Plošče Auapanel Outdoor se fugirajo s fugirno maso Aquapanel Fugen- und Flaechenspachtel Weiss ter armirajo z armirnim trakom Aquapanel Fugenband. V območjih prebojev parne zapore predvideti ustrezno tesnenje parne zapore.
</t>
    </r>
  </si>
  <si>
    <r>
      <rPr>
        <b/>
        <sz val="9"/>
        <rFont val="Arial Unicode MS"/>
        <family val="2"/>
      </rPr>
      <t>POZ Z2.1:nenosilna notranja stena iz KNAUFA, stene med dvema kopalnicama</t>
    </r>
    <r>
      <rPr>
        <sz val="9"/>
        <rFont val="Arial Unicode MS"/>
        <family val="2"/>
      </rPr>
      <t xml:space="preserve">; keramika, vgrajena tankolepilno. 1,0cm - zajeto v keramičarskih delih :ognjevarne mavčno kartonske plošče, kot npr. KNAUF GKF-I 1,25 ali enakovredno. 2x1,25cm;  podkonstrukcija iz profilov UW/CW 75. 7,5cm;  v območju podkonstrukcije izolacija, kot npr. DP-5. 6,0cm ; peta plošča, kot npr. KNAUF GKF 1,25 ali enakovredno. 1x1,25cm; tesnilni trak d=3cm, prilepljen točkovno ali vertikalno v pasovih na pozicijah CW profilov; podkonstrukcija iz profilov UW/CW 75. 7,5cm; v območju podkonstrukcije izolacija, kot bpr. DP-5. 6,0cm; ognjevarne mavčno kartonske plošče, kot npr. KNAUF GKF-I 1,25 ali enakovredno. 2x1,25cm; keramika, vgrajena tankolepilno. 1,0cm - zajeto v keramičarskih delih; Fugirajo se stiki vseh slojev; Fugirna masa kot npr. uniflott oz. impregnirani uniflott v prostorih z vlago. Stiki vseh vidnih slojev se armirajo s trakom iz steklenih vlaken.
</t>
    </r>
  </si>
  <si>
    <r>
      <rPr>
        <b/>
        <sz val="9"/>
        <rFont val="Arial Unicode MS"/>
        <family val="2"/>
      </rPr>
      <t>POPZ  Z3: nenosilna notranja stena iz KNAUFA, stene med hodnikom in bivalnimi enotami, stene med stanovanji;</t>
    </r>
    <r>
      <rPr>
        <sz val="9"/>
        <rFont val="Arial Unicode MS"/>
        <family val="2"/>
      </rPr>
      <t xml:space="preserve"> izravnava, glajena in opleskana površina stene; slikanje zajeto v slikarskih delih; ognjevarne mavčno kartonske plošče, kot npr. KNAUF GKF 1,25 ali enakovredno. 2x1,25cm; podkonstrukcija iz profilov UW/CW 75. 7,5cm; v območju podkonstrukcije izolacija, kot npr. DP-5. 6,0cm; MK plošča, kot npr. KNAUF GKF 1,25 ali enakovredno. 1x1,25cM;  tesnilni trak d=3cm, prilepljen točkovno ali vertikalno v pasovih na pozicijah CW profilov; podkonstrukcija iz profilov UW/CW 75. 7,5cm; v območju podkonstrukcije izolacija, kot bpr. DP-5. 6,0cm; ognjevarne mavčno kartonske plošče, kot npr. KNAUF GKF 1,25 ali enakovredno. 2x1,25cm; izravnava, glajena in opleskana površina stene; slikanje zajeto v slikarskih delih; Fugirajo se stiki vseh slojev. Fugirna masa kot npr. uniflott oz. impregnirani uniflott v prostorih z vlago. Stiki vseh vidnih slojev se armirajo s trakom iz steklenih vlaken.
</t>
    </r>
  </si>
  <si>
    <r>
      <rPr>
        <b/>
        <sz val="9"/>
        <rFont val="Arial Unicode MS"/>
        <family val="2"/>
      </rPr>
      <t xml:space="preserve">POZ. Z4: notranja stena med stanovanji - stene med stanovanji; </t>
    </r>
    <r>
      <rPr>
        <sz val="9"/>
        <rFont val="Arial Unicode MS"/>
        <family val="2"/>
      </rPr>
      <t xml:space="preserve">izravnava, glajena in opleskana površina stene; slikanje zajeto v slikarskih delih; ognjevarne mavčno kartonske plošče, kot npr. KNAUF GKF 1,25 ali enakovredno. 2x1,25cm;  podkonstrukcija iz profilov UW/CW 75. 7,5cm;  v območju podkonstrukcije izolacija, kot npr. DP-5. 6,0cm; </t>
    </r>
    <r>
      <rPr>
        <u val="single"/>
        <sz val="9"/>
        <rFont val="Arial Unicode MS"/>
        <family val="2"/>
      </rPr>
      <t xml:space="preserve"> dodatna podkonstrukcija znotraj poveznika:</t>
    </r>
    <r>
      <rPr>
        <sz val="9"/>
        <rFont val="Arial Unicode MS"/>
        <family val="2"/>
      </rPr>
      <t xml:space="preserve"> podkonstrukcija iz profilov UW/CW 100. 10,0cm; v območju podkonstrukcije izolacija, kot npr. DP-3. 10,0cm; NOSILNA KONSTRUKCIJA - LES - ZAJETO V KROVSKIH DELIH;  osi poveznika Vpeta plošča, kot npr. KNAUF GKF 1,25 ali enakovredno. 1x1,25cm; tesnilni trak d=3cm, prilepljen točkovno ali vertikalno v pasovih na pozicijah CW profilov; - dodatna podkonstrukcija znotraj poveznika:v območju podkonstrukcije izolacija, kot npr. DP-3. 10,0cm:  podkonstrukcija iz profilov UW/CW 100. 10,0cm; v območju podkonstrukcije izolacija, kot bpr. DP-5. 6,0cm;podkonstrukcija iz profilov UW/CW 75. 7,5cm;ognjevarne mavčno kartonske plošče, kot npr. KNAUF GKF 1,25 ali enakovredno. 2x1,25cM;  izravnava, glajena in opleskana površina stene; slikanje zajeto v slikarskih delih; Fugirajo se stiki vseh slojev. Fugirna masa kot npr. uniflott oz. impregnirani uniflott v prostorih z vlago. Stiki vseh vidnih slojev se armirajo s trakom iz steklenih vlaken.
</t>
    </r>
  </si>
  <si>
    <r>
      <rPr>
        <b/>
        <sz val="9"/>
        <rFont val="Arial Unicode MS"/>
        <family val="2"/>
      </rPr>
      <t>POZ. Z4.1: notranja stena med stanovanji - stene med stanovanji;</t>
    </r>
    <r>
      <rPr>
        <sz val="9"/>
        <rFont val="Arial Unicode MS"/>
        <family val="2"/>
      </rPr>
      <t xml:space="preserve"> izravnava, glajena in opleskana površina stene; slikanje zajeto v slikarskih delih; ognjevarne mavčno kartonske plošče, kot npr. KNAUF GKF 1,25 ali enakovredno. 2x1,25cm; podkonstrukcija iz profilov UW/CW 50. 5,0cm; v območju podkonstrukcije izolacija, kot npr. DP-5. 4,0cm ; </t>
    </r>
    <r>
      <rPr>
        <u val="single"/>
        <sz val="9"/>
        <rFont val="Arial Unicode MS"/>
        <family val="2"/>
      </rPr>
      <t xml:space="preserve"> dodatna podkonstrukcija znotraj poveznika: </t>
    </r>
    <r>
      <rPr>
        <sz val="9"/>
        <rFont val="Arial Unicode MS"/>
        <family val="2"/>
      </rPr>
      <t xml:space="preserve">podkonstrukcija iz profilov UW/CW 100. 10,0cm; v območju podkonstrukcije izolacija, kot npr. DP-3. 10,0cm;- dodatna podkonstrukcija znotraj poveznika: v območju podkonstrukcije izolacija, kot npr. DP-3. 10,0cm; podkonstrukcija iz profilov UW/CW 100. 10,0cm; v območju podkonstrukcije izolacija, kot bpr. DP-5. 4,0cm; podkonstrukcija iz profilov UW/CW 75. 5,0cm: ognjevarne mavčno kartonske plošče, kot npr. KNAUF GKF 1,25 ali enakovredno. 2x1,25cm; izravnava, glajena in opleskana površina stene; slikanje zajeto v slikarskih delih; - Fugirajo se stiki vseh slojev. Fugirna masa kot npr. uniflott oz. impregnirani uniflott v prostorih z vlago. Stiki vseh vidnih slojev se armirajo s trakom iz steklenih vlaken.
</t>
    </r>
  </si>
  <si>
    <r>
      <rPr>
        <b/>
        <sz val="9"/>
        <rFont val="Arial Unicode MS"/>
        <family val="2"/>
      </rPr>
      <t>POZ. Z5</t>
    </r>
    <r>
      <rPr>
        <sz val="9"/>
        <rFont val="Arial Unicode MS"/>
        <family val="2"/>
      </rPr>
      <t xml:space="preserve">: stena med hodnikom in stopniščem; izravnava, glajena in opleskana površina stene; slikanje zajeto v slikarskih delih; ognjevarne mavčno kartonske plošče, kot npr. KNAUF GKF 1,25 ali enakovredno. 2x1,25cm; podkonstrukcija iz profilov UW/CW 100. 10,0cm; v območju podkonstrukcije izolacija, kot npr. DP-5. 8,0cm;  ognjevarne mavčno kartonske plošče, kot npr. KNAUF GKF 1,25 ali enakovredno. 2x1,25cm; izravnava, glajena in opleskana površina stene; slikanje zajeto v slikarskih delih; - Fugirajo se stiki vseh slojev. Fugirna masa kot npr. uniflott oz. impregnirani uniflott v prostorih z vlago. Stiki vseh vidnih slojev se armirajo s trakom iz steklenih vlaken.
</t>
    </r>
  </si>
  <si>
    <r>
      <rPr>
        <b/>
        <sz val="9"/>
        <rFont val="Arial Unicode MS"/>
        <family val="2"/>
      </rPr>
      <t>POZ. K2: obloga WC izplakovalnika do višine 1,2m</t>
    </r>
    <r>
      <rPr>
        <sz val="9"/>
        <rFont val="Arial Unicode MS"/>
        <family val="2"/>
      </rPr>
      <t xml:space="preserve">; podkonstrukcija iz pocinkane pločevine UW/CW 50. 5,0cm; vodoodporne mavčno kartonske plošče, kot npr. KNAUF GKB-I 1,25 ali enakovredno. 2x1,25cm; stenske keramične ploščice, lepljene na podlago. 1,0cm - zajeto v keramičarskih delih. - Fugirajo se stiki vseh slojev. Fugirna masa kot npr. uniflott oz. impregnirani uniflott v prostorih z vlago. Stiki vseh vidnih slojev se armirajo s trakom iz steklenih vlaken.
</t>
    </r>
  </si>
  <si>
    <r>
      <rPr>
        <b/>
        <sz val="9"/>
        <rFont val="Arial Unicode MS"/>
        <family val="2"/>
      </rPr>
      <t>POZ. K3: notranja stena iz KNAUFA - stena v stanovanjih</t>
    </r>
    <r>
      <rPr>
        <sz val="9"/>
        <rFont val="Arial Unicode MS"/>
        <family val="2"/>
      </rPr>
      <t xml:space="preserve">; izravnava, glajena in opleskana površina stene; slikanje zajeto v slikarskih delih; mavčno kartonske plošče, kot npr. KNAUF GKB 1,25 ali enakovredno. 2x1,25cm; podkonstrukcija iz pocinkane pločevine UW/CW 50. 5,0cm; v območju podkonstrukcije izolacija, kot npr. DP-3. 4,0cm. NOSILNA KONSTRUKCja - les zajeto v krovskih delih, med konstrukcijo;  podkonstrukcija iz pocinkane pločevine UW/CW 50. 5,0cm; v območju podkonstrukcije izolacija, kot npr. DP-3. 4,0cm; ognjevarne mavčno kartonske plošče, kot npr. KNAUF GKB 1,25 ali enakovredno. 2x1,25cm; izravnava, glajena in opleskana površina stene; slikanje zajeto v slikarskih delih. - Fugirajo se stiki vseh slojev. Fugirna masa kot npr. uniflott oz. impregnirani uniflott v prostorih z vlago. Stiki vseh vidnih slojev se armirajo s trakom iz steklenih vlaken.
</t>
    </r>
  </si>
  <si>
    <r>
      <rPr>
        <b/>
        <sz val="9"/>
        <rFont val="Arial Unicode MS"/>
        <family val="2"/>
      </rPr>
      <t>POZ. K4: obloga instalacijskega jaška;</t>
    </r>
    <r>
      <rPr>
        <sz val="9"/>
        <rFont val="Arial Unicode MS"/>
        <family val="2"/>
      </rPr>
      <t xml:space="preserve"> izravnava, glajena in opleskana površina stene; slikanje zajeto v slikarskih delih; ognjevarne mavčno kartonske plošče, kot npr. KNAUF GKF 1,25 - dvoslojne plopšče d = 2 x 1,25 cm = 2,50 cm ali enakovredno. 2x1,25cm; podkonstrukcija iz profilov UW/CW 50. 5,0cm; v območju podkonstrukcije izolacija, kot npr. DP-5. 4,0cm;  jaške zapolniti s toplotno izolacijo iz kamene volne; - Fugirajo se stiki vseh slojev. Fugirna masa kot npr. uniflott oz. impregnirani uniflott v prostorih z vlago. Stiki vseh vidnih slojev se armirajo s trakom iz steklenih vlaken.
</t>
    </r>
  </si>
  <si>
    <t>Ojačitveni profili  npr: KNAUF, za montažo vrat (vrata velikosti 80/200 cm).</t>
  </si>
  <si>
    <t>Ojačitveni tipski profili  npr: KNAUF za ojačitev vogalnih robov predelnih sten.</t>
  </si>
  <si>
    <r>
      <rPr>
        <b/>
        <sz val="9"/>
        <rFont val="Arial Unicode MS"/>
        <family val="2"/>
      </rPr>
      <t>POZ. Z2: nenosilna notranja stena iz KNAUFA, stene med hodnikom in kopalnico</t>
    </r>
    <r>
      <rPr>
        <sz val="9"/>
        <rFont val="Arial Unicode MS"/>
        <family val="2"/>
      </rPr>
      <t xml:space="preserve">, stene med kopalnico in sosednjim stanovanjem ; Znotraj kopalnic: ognjevarne mavčno kartonske plošče, kot npr. KNAUF GKF-I 1,25 ali enakovredno. 2x1,25cm; podkonstrukcija iz profilov UW/CW 75. 7,5cm; v območju podkonstrukcije izolacija, kot npr. DP-5. 6,0cm ; peta plošča, kot npr. KNAUF GKF 1,25 ali enakovredno. 1x1,25cm;  tesnilni trak d=3cm, prilepljen točkovno ali vertikalno v pasovih na pozicijah CW profilov; podkonstrukcija iz profilov UW/CW 75. 7,5cm; v območju podkonstrukcije izolacija, kot bpr. DP-5. 6,0cm; ognjevarne mavčno kartonske plošče, kot npr. KNAUF GKF 1,25 ali enakovredno. 2x1,25cm; izravnava, glajena in opleskana površina stene; slikanje zajeto v slikarskih delih; Fugirajo se stiki vseh slojev. Fugirna masa kot npr. uniflott oz. impregnirani uniflott v prostorih z vlago. tiki vseh vidnih slojev se armirajo s trakom iz steklenih vlaken.
</t>
    </r>
  </si>
  <si>
    <t>a.1.20</t>
  </si>
  <si>
    <r>
      <t xml:space="preserve">UNP 140  - jekleni profili </t>
    </r>
    <r>
      <rPr>
        <sz val="9"/>
        <rFont val="Arial Unicode MS"/>
        <family val="2"/>
      </rPr>
      <t>; dobava, izdelava in vgrajevanje / montaža po detajlu arhitekta; ustrezno antiorozijsko zaščiteni</t>
    </r>
  </si>
  <si>
    <r>
      <t xml:space="preserve">Robni  profili UNP 140; dobava, izdelava in montaža po detajlu arhitekta; </t>
    </r>
    <r>
      <rPr>
        <sz val="9"/>
        <rFont val="Arial Unicode MS"/>
        <family val="2"/>
      </rPr>
      <t>obstoječo armaturo se zavari na jekleni UNP profil, vsi stiki se zalijeo s fino cementno malto CM 1:2</t>
    </r>
  </si>
  <si>
    <t>b.1.1-1</t>
  </si>
  <si>
    <t>b.1.1-2</t>
  </si>
  <si>
    <t>Zamenjava poškodovanih lesenih elementov strehe / špirovci lege - v predračunu zajeta ocena; dejanski obračuin se izvede na osnovi ogleda in poročila pooblaščene organizacije</t>
  </si>
  <si>
    <t>špirovci dim 12 /14 cm - dolžine cca 4,50 m</t>
  </si>
  <si>
    <t>b.1.18</t>
  </si>
  <si>
    <t>b.5.18</t>
  </si>
  <si>
    <r>
      <rPr>
        <b/>
        <sz val="9"/>
        <rFont val="Arial Unicode MS"/>
        <family val="2"/>
      </rPr>
      <t>Protipožarna obloga obstoječe stene in dela ostrešja</t>
    </r>
    <r>
      <rPr>
        <sz val="9"/>
        <rFont val="Arial Unicode MS"/>
        <family val="2"/>
      </rPr>
      <t xml:space="preserve"> na stiku z obstoječin objektom. Obloga se izvede po sistemu nprŽ: KNAUF ali enakovredno, protipažarna zaščita EI 90, z dvojnimi MK ploščami, kompletno z vso potrebno pocinkano podkonstrukcijo, bandažiranjem stikov in 1 x nim kitanjem + 1 x nim opleskom površine poldisperzijsko barvo, v enotni ceni morajo biti zajta vsa pomožna dela, prenosi in transporti vsega materiala do mesta vgrajevanja</t>
    </r>
  </si>
  <si>
    <r>
      <rPr>
        <b/>
        <sz val="9"/>
        <rFont val="Arial Unicode MS"/>
        <family val="2"/>
      </rPr>
      <t xml:space="preserve">POZ . Z: kompletna izvedba sten: </t>
    </r>
    <r>
      <rPr>
        <sz val="9"/>
        <rFont val="Arial Unicode MS"/>
        <family val="2"/>
      </rPr>
      <t xml:space="preserve">obodna fasada pod ostrešjem, po sistemu Knauf Aquapanel ali enakovredno; izravnava, glajena in opleskana površina stene; slikanje zajeto v slikarskih delih; ognjevarne mavčno kartonske plošče EI 60, kot npr. KNAUF GKF 2x1,5cm ali enakovredno. 3,0cm; parna zapora, KI LDS 100 + sistemski lepilni trakovi KI LDS ali enakovredno; med lesenimi stebri toplotna izolacija, kot npr. DP-5. 10,0+8,0cm; lesena konstrukcija zajeta v krovskih delih;
NOSILNA KONSTRUKCIJA:zajeto v krovskih delih
- pocinkani profili kot npr: po sistemu KNAUF ali enakovredno
- med nosilnimi letvami toplotna izolacija, kot npr. DP-5. 5,0cm
- paroprepustna folija, kot npr. KI LDS 0,04 ali enakovredno; cementne plošče, kot npr. Aquapanel Outdoor 2x1,25cm ali enakovredno. 2,5cm; Stiki mavčnih plošč se fugirajo s fugirno maso Uniflott (v suhih prostorih). Plošče Auapanel Outdoor se fugirajo s fugirno maso Aquapanel Fugen- und Flaechenspachtel Weiss ter armirajo z armirnim trakom Aquapanel Fugenband. V območjih prebojev parne zapore predvideti ustrezno tesnenje parne zapore.
</t>
    </r>
  </si>
  <si>
    <t>a.1.7.a</t>
  </si>
  <si>
    <t xml:space="preserve">teraco plošče deb. 2 cm  </t>
  </si>
  <si>
    <t>a.1.7.b.</t>
  </si>
  <si>
    <t>a.1.6.a</t>
  </si>
  <si>
    <t>Odstranitev  stropnih ometov deb. do 3 cm, skupaj s trstiko, pribito na leseni opaž</t>
  </si>
  <si>
    <t>a.2.28.a.</t>
  </si>
  <si>
    <t>a.3.1.a.</t>
  </si>
  <si>
    <t>a,3,2,a,</t>
  </si>
  <si>
    <t>Doplačilo za izdelavo Bituperla v dodat.debelini 2-3 cm (skupno 5-6 cm)</t>
  </si>
  <si>
    <t>a,.3.4.a.</t>
  </si>
  <si>
    <t>Doplačilo za izdelavo Bituperla v dodat.deb. 2-3 cm (skupno 5-6 cm)</t>
  </si>
  <si>
    <t>a.3.3.a.</t>
  </si>
  <si>
    <t>b.1.9.a.</t>
  </si>
  <si>
    <t xml:space="preserve">Kot post. b.1.9., le LTŽ cevi v nivoju terena, L= 200 cm </t>
  </si>
  <si>
    <t>b.1.5.a.</t>
  </si>
  <si>
    <t xml:space="preserve">Dobava in vgrajevanje kapne pločevine iz ALU barvne pločevine v  pasovih širine 720 mm, d= 1,2 mm, zgibi 30 mm, dodatno zatesnjeni s tesnilnimi trakovi. Pod pločevino strešna lepenka brez posipa, deske obstoječe. </t>
  </si>
  <si>
    <t>a.1.7.a.</t>
  </si>
  <si>
    <t xml:space="preserve">Demontaža kapne pločevine, vključno s podložno lepenko. Deske se ne demontirajo. </t>
  </si>
  <si>
    <t>b.1.13.a.</t>
  </si>
  <si>
    <t>b.1.13.b.</t>
  </si>
  <si>
    <t>Poševna čelne obrobe strehe frčade iz barvne ALU pločevine deb.0,80 mm, r.š. 50 cm, komplet z vsemi pomožnimi deli</t>
  </si>
  <si>
    <t xml:space="preserve">Poševna obroba požarnih zidov deb, 25 cm  z barvno ALU pločevino deb.0,8 mm, r.š. 80 cm, z vsemi pomožnimi deli </t>
  </si>
  <si>
    <t>b.1.13.c.</t>
  </si>
  <si>
    <t>Alu perforirana mrežica v kapu za prezračevanje strehe</t>
  </si>
  <si>
    <t>Demontaža obstoječih kleparskih obrob dimnikov in obrobe požarnega zidu, obrobe r.š. 66 cm</t>
  </si>
  <si>
    <t xml:space="preserve">betonski estrih  deb. cca 6 cm </t>
  </si>
  <si>
    <r>
      <rPr>
        <b/>
        <sz val="9"/>
        <rFont val="Arial Unicode MS"/>
        <family val="2"/>
      </rPr>
      <t xml:space="preserve">Pregled lesenih delov obstoječe strehe </t>
    </r>
    <r>
      <rPr>
        <sz val="9"/>
        <rFont val="Arial Unicode MS"/>
        <family val="2"/>
      </rPr>
      <t>strani pooblaščene organizacije pred pričetkom del: pregledajo se nosilni elementi lesene konstrukcije, ki ostane, izdelava poročila o pregledu.</t>
    </r>
  </si>
  <si>
    <r>
      <t>LESENA STREŠNA KONSTRUKCIJA:</t>
    </r>
    <r>
      <rPr>
        <sz val="9"/>
        <rFont val="Arial Unicode MS"/>
        <family val="2"/>
      </rPr>
      <t xml:space="preserve"> izvedba po detajlu statika. Za vse nove lesene strešne elemente adaptirane strešne konstrukicje je predviden smrekov les C 24</t>
    </r>
  </si>
  <si>
    <r>
      <rPr>
        <b/>
        <sz val="9"/>
        <rFont val="Arial Unicode MS"/>
        <family val="2"/>
      </rPr>
      <t>adaptacija ročic ostrešja</t>
    </r>
    <r>
      <rPr>
        <sz val="9"/>
        <rFont val="Arial Unicode MS"/>
        <family val="2"/>
      </rPr>
      <t xml:space="preserve"> - izvedba po detajlu arhitekta: dobava in vgrajevanje Fe profilov UNP 140 l = 200 cm, profili vgrajeni na vmesno lego na mestu odstranjenih ročic, profil vgrajken obojestransko in sidran z vijaki M16. Na vertikalnem delu sohe je vgrajen UNP 140 l = 30 cm, obojestransko in varjen na stiku s horizontalnim profilom, sidranje z vijaki M16. Vsi kovinski deli so ustrezno antikorozijsko zaščiteni; vsi zvari morajo biti ustrezno pregledani. Vse mere mora izvajalec kontrolirati na mestu samem pred izdelavo in montažo.</t>
    </r>
  </si>
  <si>
    <r>
      <rPr>
        <b/>
        <sz val="9"/>
        <rFont val="Arial Unicode MS"/>
        <family val="2"/>
      </rPr>
      <t>adaptirani povezniki:</t>
    </r>
    <r>
      <rPr>
        <sz val="9"/>
        <rFont val="Arial Unicode MS"/>
        <family val="2"/>
      </rPr>
      <t xml:space="preserve"> izvedba po detajlu statika; kompletna izvedba v sestavi: POZ P1, P2, P3; sidranje se izvede z jekleno pločevino debeline 6 in 10 mm- glej detajle A,B,C,D; za vmesno izravnavo med debelino poveznika in vertikalnega stebra se vgradi hrastov vložek, debeline 6 cm ( 24-18 )cm; . Fe ploščevina je vgrajena obojestransko in vijačena z vijaki M16, število vijakov odvisno od detajla križanja poveznika in vertilalnih elementov. Vse mere mora iozvajalec kontrolirati na mestu samem pred izdelavo, vsi kovinski deli so ustrezno antikorozijsko zaščiteni.</t>
    </r>
  </si>
  <si>
    <r>
      <rPr>
        <b/>
        <sz val="9"/>
        <rFont val="Arial Unicode MS"/>
        <family val="2"/>
      </rPr>
      <t xml:space="preserve">POZ P1 </t>
    </r>
    <r>
      <rPr>
        <sz val="9"/>
        <rFont val="Arial Unicode MS"/>
        <family val="2"/>
      </rPr>
      <t>- adaptirani poveznik: Fe sidrna pločevina velikosti 720 x 650 x 6 mm - detajl C - kom2; detajl B Fe ppločevina dim: 522 x380 x 6 mm kom2; detajl A Fe pločevina dim:  642 x 180 x 10 mm - kom 2; L Fe kotnik dim: 80 x 80 x8 mm dolžine 2 x 2,99 m - točne mere kontrolirati na mestu samem po odrezu obstoječega poveznika</t>
    </r>
  </si>
  <si>
    <r>
      <rPr>
        <b/>
        <sz val="9"/>
        <rFont val="Arial Unicode MS"/>
        <family val="2"/>
      </rPr>
      <t>POZ P2</t>
    </r>
    <r>
      <rPr>
        <sz val="9"/>
        <rFont val="Arial Unicode MS"/>
        <family val="2"/>
      </rPr>
      <t xml:space="preserve"> - adaptirani poveznik: Fe sidrna pločevina velikosti 720 x 650 x 6 mm - detajl C - kom2; detajl D Fe pločevina dim:  642 x 480 x 6 mm - kom 2; L Fe kotnik dim: 80 x 80 x8 mm dolžine 2 x 4,00 m - točne mere kontrolirati na mestu samem po odrezu obstoječega poveznika</t>
    </r>
  </si>
  <si>
    <r>
      <rPr>
        <b/>
        <sz val="9"/>
        <rFont val="Arial Unicode MS"/>
        <family val="2"/>
      </rPr>
      <t>POZ P3</t>
    </r>
    <r>
      <rPr>
        <sz val="9"/>
        <rFont val="Arial Unicode MS"/>
        <family val="2"/>
      </rPr>
      <t xml:space="preserve"> - adaptirani poveznik: Fe sidrna pločevina velikosti 720 x 650 x 6 mm - detajl C - kom2; detajl B Fe ppločevina dim: 522 x380 x 6 mm kom1; detajl A Fe pločevina dim:  642 x 180 x 10 mm - kom 1; detajl D Fe pločevina dim: 642 x 480 x 6 mm - kom 1; L Fe kotnik dim: 80 x 80 x8 mm dolžine 2 x 2,99 m - točne mere kontrolirati na mestu samem po odrezu obstoječega poveznika</t>
    </r>
  </si>
  <si>
    <r>
      <rPr>
        <b/>
        <sz val="9"/>
        <rFont val="Arial Unicode MS"/>
        <family val="2"/>
      </rPr>
      <t>Nova lesena  strešna konstrukcija / frčade:</t>
    </r>
    <r>
      <rPr>
        <sz val="9"/>
        <rFont val="Arial Unicode MS"/>
        <family val="2"/>
      </rPr>
      <t xml:space="preserve"> kompletna izdelava, dobava in montaža elementov nove strešine frčade in lesena konstrukcija vertikalnih obodnih sten. Nova strešina sestavljena iz lesenih smrekovih špirovcev dim 12 x 14 cm - les mora biti primerno sušen, dolžina špirovcev 420 cm, točne mere kontrolirati na mestu samem, nove škarje dim 2 x 6 /18 cm, nova kapna lega dim 18 / 18 cm, dolžine 16,50 m. Strešna konstrukicija s porabo lesa 0,05 m3/m2. V enotni ceni morajo biti zajeta vsa pomožna dela, prenosi in transporti vsega materiala do mesta vgrajevanja. Novi leseni deli morajo biti ustrezno antisekticidno zaščiteni in ustrezno protipožarno zaščiteni.</t>
    </r>
  </si>
  <si>
    <r>
      <rPr>
        <b/>
        <sz val="9"/>
        <rFont val="Arial Unicode MS"/>
        <family val="2"/>
      </rPr>
      <t>Toplotna izolacija med špirovci:</t>
    </r>
    <r>
      <rPr>
        <sz val="9"/>
        <rFont val="Arial Unicode MS"/>
        <family val="2"/>
      </rPr>
      <t xml:space="preserve"> kompletna dobava in vgrajevanje toplotne izolacije položena med špirovci, izolacija kot npr: KNAUF INSULATION UNIFIT 035 ali enakovredno, podkonstrukcija iz profilov UD/CD, izolacija d = 14,00 cm, podkonstrukicja pritrjena s togimi obešali razreda nosilnosti &gt;= 0,4 kN; pod špirovci toplotna izolacija d = 10 cm kot npr: KNAUF INSULATION UNIFIT 035 ali enakovredno + parna zapora KI LDS 100 + sistemski lelpilni trakovi KI LDS ali enakovredno</t>
    </r>
  </si>
  <si>
    <r>
      <rPr>
        <b/>
        <sz val="9"/>
        <rFont val="Arial Unicode MS"/>
        <family val="2"/>
      </rPr>
      <t xml:space="preserve">POZ ST 2: streha - 13 stopinj </t>
    </r>
    <r>
      <rPr>
        <sz val="9"/>
        <rFont val="Arial Unicode MS"/>
        <family val="2"/>
      </rPr>
      <t>- nad podolžno frčado:kompeltna izvedba strehe v sestavi:
a./ dobava in vgrajevanje ALU pločevine v pasovih širine 720 mm, d = 1,20 mm; zgibi 30 mm, dodatno zatesnjeni s tesnilnimi trakovi, barvano v barvi opečne kritine
b./ strešna lepenka brez posipa
c./ leseni opaž š = 10 - 16 cm; d = 24 mm;
d./ kontra letve 50 x 80 mm
e./ paropropustna, vodotesna sekundarna strešna kritina;
f./ leseni opaž š = 10 - 16 cm; d = 24 mm; v razmaku 5'10 mm
g./ nosilna konstrukcija - že zajeto
h./ topotna izolacija med špirovci kot npr: KNAUF INSULATION UNFIT 035 ali enakovredno  D = 14,00 cm
i./ podkonstrukcija iz profilov UD/CD, pritrjena s togimi obešali nosilnosti &gt; = 0,4 kN; 
j./ toplotna izolacija - med podkonstrukicjo; t.i. - kot npr: KNAUF insulation Unifit 035 d = 10,00 cm
k./ parna zapora</t>
    </r>
  </si>
  <si>
    <r>
      <rPr>
        <b/>
        <sz val="9"/>
        <rFont val="Arial Unicode MS"/>
        <family val="2"/>
      </rPr>
      <t>POZ S - toplotna izolacija stropa proti ostrešju - suhi prostori:</t>
    </r>
    <r>
      <rPr>
        <sz val="9"/>
        <rFont val="Arial Unicode MS"/>
        <family val="2"/>
      </rPr>
      <t xml:space="preserve"> kompletna izvedba stropa v sestavi:
a./ dobava in vgrajevanje toplotne izolacije nad razporami; t.i. d = 6,00 cm, kot npr: KNAUF INSULATION UNIFIT 035
b./ toplotna izolacija med razporami kot npr: KNAUF INSULATION UNIFIT 035 ali enakovredno d = 18 cm;
c./ podkonstrukcija iz UD/CD profilov pritrjena s togimi obešali nosilnosti &gt; = 0,4 kN na škarje 
d./ parna zapora: KI LDSA 100 + sistemski lepilni trakovi KI LDS ali enakovredno</t>
    </r>
  </si>
  <si>
    <r>
      <rPr>
        <b/>
        <sz val="9"/>
        <rFont val="Arial Unicode MS"/>
        <family val="2"/>
      </rPr>
      <t>POZ S.1 - toplotna izolacija stropa proti ostrešju - kopalnice: kompletna izvedba stropa v sestavi:</t>
    </r>
    <r>
      <rPr>
        <sz val="9"/>
        <rFont val="Arial Unicode MS"/>
        <family val="2"/>
      </rPr>
      <t xml:space="preserve">
a./ dobava in vgrajevanje toplotne izolacije nad razporami; t.i. d = 6,00 cm, kot npr: KNAUF INSULATION UNIFIT 035
b./ toplotna izolacija med razporami kot npr: KNAUF INSULATION UNIFIT 035 ali enakovredno d = 18 cm;
c./ podkonstrukcija iz UD/CD profilov, kategorija zaščite pred korozijo C3 po EN ISO 12944, pritrjena s togimi obešali, kategorija zaščite pred korozijo C3 po EN 12 944, razreda nosilnosti &gt;= 0,4 kN na škarje
d./ parna zapora: KI LDSA 100 + sistemski lepilni trakovi KI LDS ali enakovredno</t>
    </r>
  </si>
  <si>
    <r>
      <rPr>
        <b/>
        <sz val="9"/>
        <rFont val="Arial Unicode MS"/>
        <family val="2"/>
      </rPr>
      <t>Žlebni priključki</t>
    </r>
    <r>
      <rPr>
        <sz val="9"/>
        <rFont val="Arial Unicode MS"/>
        <family val="2"/>
      </rPr>
      <t xml:space="preserve"> - izdelava prikljlučkov horizontalnih cevi na vertikalne odtočne cevi; ostalo enako kot postavka b.1.9</t>
    </r>
  </si>
  <si>
    <r>
      <rPr>
        <b/>
        <sz val="9"/>
        <rFont val="Arial Unicode MS"/>
        <family val="2"/>
      </rPr>
      <t>Obrobe dimnikov in instalacijskih jaškov na strehi:</t>
    </r>
    <r>
      <rPr>
        <sz val="9"/>
        <rFont val="Arial Unicode MS"/>
        <family val="2"/>
      </rPr>
      <t xml:space="preserve"> kompletna izdelava zidne obrobe dimnikov in instalacijskih jaškov na poševni strehi. Obrobe iz ALUZ pločevine d = 1,20 mm; r.š. = 50 cm; kompletno z vsemi pomožnimi deli, tesnilnim in pritrdilnim materialom, prenosi in transporti vsega materiala do mesta montaže. vse mere mora izvajalec kontrolirati na mestu samem pred izdelavo in montažo.</t>
    </r>
  </si>
  <si>
    <r>
      <rPr>
        <b/>
        <sz val="9"/>
        <rFont val="Arial Unicode MS"/>
        <family val="2"/>
      </rPr>
      <t>JAŠEK J1</t>
    </r>
    <r>
      <rPr>
        <sz val="9"/>
        <rFont val="Arial Unicode MS"/>
        <family val="2"/>
      </rPr>
      <t xml:space="preserve"> svetla dim: 45 x 70 cm, jašek višine 340 cm - kom 3 + JAŠEK 2 dim: 40 x 50 h = 170 cm - kom 2 + JAŠEK 3 dim 60 x 110 - kom3; nosilna konsreukcija izdelana iz Fe škatlastih profilov dim 50 x 50 x 5 mm, kovinski deli so sidrani v leseno strešno konstrukcijo z netrjavečimi sidri; vsi kovinski deli so ustrezno antoikorozijsko zaščiteni. Vse mere mora izvajalec kontrolirati na mestu samem pred izdelavo in montažo. V obračunu je podana skupna količina Fe profilov v kg. Vse potrebne delavniške načrte izdela izvajalec sam, v enotni ceni morajo biti zajeti vsi stroški, vsa pomožna dela, delovni odri, prenosi in transporti vsega materiala do mesta vgrajevanja.</t>
    </r>
  </si>
  <si>
    <r>
      <rPr>
        <b/>
        <sz val="9"/>
        <rFont val="Arial Unicode MS"/>
        <family val="2"/>
      </rPr>
      <t>Strešni elementi za varovanje pri izhodu na streho,</t>
    </r>
    <r>
      <rPr>
        <sz val="9"/>
        <rFont val="Arial Unicode MS"/>
        <family val="2"/>
      </rPr>
      <t xml:space="preserve"> kompletno z dobava in montažo po tehničnih navodilih proizvajalca npr: kot ABS - LOCK DH05 ali podobno</t>
    </r>
  </si>
  <si>
    <r>
      <rPr>
        <b/>
        <sz val="9"/>
        <rFont val="Arial Unicode MS"/>
        <family val="2"/>
      </rPr>
      <t>Lesene podnice na podstrešju:</t>
    </r>
    <r>
      <rPr>
        <sz val="9"/>
        <rFont val="Arial Unicode MS"/>
        <family val="2"/>
      </rPr>
      <t xml:space="preserve"> dobava in montaža lesenih pohodnih plohov na podstrešju, plohi d = 4 cm, položijo se dve vrsti  skupne širine š = 60 cm; položene na leseno konstrukcijo</t>
    </r>
  </si>
  <si>
    <r>
      <rPr>
        <b/>
        <sz val="9"/>
        <rFont val="Arial Unicode MS"/>
        <family val="2"/>
      </rPr>
      <t>Toplotna izolacija prezračevalnih cevi na podstrešju</t>
    </r>
    <r>
      <rPr>
        <sz val="9"/>
        <rFont val="Arial Unicode MS"/>
        <family val="2"/>
      </rPr>
      <t>: kompeltna izvedba toplotne izolacije cevi na podstrešju - izdelava po detajlu arhitekta. Izolacija se izvede s kameno volno kot npr: KNAUF INSULATIOM FILC CLASIC 040 ali enakovredno; debelina toplotne izolacije d = 5,00 cm. V enotni ceni morajo biti zajeta vsa pomožna dela, prenosi in transporti materiala do mesta montaže/ vgrajevanja.</t>
    </r>
  </si>
  <si>
    <r>
      <t>m</t>
    </r>
    <r>
      <rPr>
        <vertAlign val="superscript"/>
        <sz val="8"/>
        <rFont val="Arial Unicode MS"/>
        <family val="2"/>
      </rPr>
      <t>2</t>
    </r>
  </si>
  <si>
    <r>
      <t>m</t>
    </r>
    <r>
      <rPr>
        <vertAlign val="superscript"/>
        <sz val="8"/>
        <rFont val="Arial Unicode MS"/>
        <family val="2"/>
      </rPr>
      <t>3</t>
    </r>
  </si>
  <si>
    <r>
      <t>m</t>
    </r>
    <r>
      <rPr>
        <vertAlign val="superscript"/>
        <sz val="8"/>
        <rFont val="Arial Unicode MS"/>
        <family val="2"/>
      </rPr>
      <t>1</t>
    </r>
  </si>
  <si>
    <t>b.1.13.d.</t>
  </si>
  <si>
    <t>Razne  obrobe na strehi kot npr: obrobe preduhov na strehi ; r.š. = do 35 cm; obrobe do fi 20 cm</t>
  </si>
  <si>
    <t>INSTALACIJSKI JAŠKI NA STREHI: izdelava po detajlu arhitekta:</t>
  </si>
  <si>
    <t>b.1.13.e.</t>
  </si>
  <si>
    <r>
      <rPr>
        <b/>
        <sz val="9"/>
        <rFont val="Arial Unicode MS"/>
        <family val="2"/>
      </rPr>
      <t>PS1 60/250 - PREGRADNA STENA V KOPALNICI - 1D</t>
    </r>
    <r>
      <rPr>
        <sz val="9"/>
        <rFont val="Arial Unicode MS"/>
        <family val="2"/>
      </rPr>
      <t xml:space="preserve">
- svetla dimenzija: 60/250: zidarska dim./deb. zidu: 60/250
- okvir/obdelava: Alu profil
- krilo/obdelava: kaljeno steklo - transparent, d=8mm
Opomba:suhomontažna izvedba; vpenjanje v strop in tla: mere kontrolirati na mestu</t>
    </r>
  </si>
  <si>
    <r>
      <rPr>
        <b/>
        <sz val="9"/>
        <rFont val="Arial Unicode MS"/>
        <family val="2"/>
      </rPr>
      <t>V3 80/200 - VHODNA VRATA V STANOVANJA - 2L</t>
    </r>
    <r>
      <rPr>
        <sz val="9"/>
        <rFont val="Arial Unicode MS"/>
        <family val="2"/>
      </rPr>
      <t xml:space="preserve">
požarna vrata EI</t>
    </r>
    <r>
      <rPr>
        <vertAlign val="subscript"/>
        <sz val="9"/>
        <rFont val="Arial Unicode MS"/>
        <family val="2"/>
      </rPr>
      <t>2</t>
    </r>
    <r>
      <rPr>
        <sz val="9"/>
        <rFont val="Arial Unicode MS"/>
        <family val="2"/>
      </rPr>
      <t>30C3-NP; svetla dimenzija: 80/200 : zidarska dim./deb. zidu: 90/205 d=15cm
- okvir/obdelava: kovinski objemni, pleskan belo
- krilo/obdelava: leseno, pleskan belo
- okovje: 3 x nasadilo, kromirano
- ključavnica: cilindrična, kromirana
- obloga špalete/obdelava
Opomba: požarna vrata  EI</t>
    </r>
    <r>
      <rPr>
        <vertAlign val="subscript"/>
        <sz val="9"/>
        <rFont val="Arial Unicode MS"/>
        <family val="2"/>
      </rPr>
      <t>2</t>
    </r>
    <r>
      <rPr>
        <sz val="9"/>
        <rFont val="Arial Unicode MS"/>
        <family val="2"/>
      </rPr>
      <t>30C3-NP; suhomontažna izvedba vrat
- kamniti prag, granit, d=1,5cm
- samozapiralo
- kukalo
- mere kontrolirati na mestu</t>
    </r>
  </si>
  <si>
    <r>
      <rPr>
        <b/>
        <sz val="9"/>
        <rFont val="Arial Unicode MS"/>
        <family val="2"/>
      </rPr>
      <t>V2 100/200 - VHODNA VRATA NA HODNIK - 4D, 1L</t>
    </r>
    <r>
      <rPr>
        <sz val="9"/>
        <rFont val="Arial Unicode MS"/>
        <family val="2"/>
      </rPr>
      <t xml:space="preserve">
požarna vrata EI</t>
    </r>
    <r>
      <rPr>
        <vertAlign val="subscript"/>
        <sz val="9"/>
        <rFont val="Arial Unicode MS"/>
        <family val="2"/>
      </rPr>
      <t>2</t>
    </r>
    <r>
      <rPr>
        <sz val="9"/>
        <rFont val="Arial Unicode MS"/>
        <family val="2"/>
      </rPr>
      <t>30C3-NP
- svetla dimenzija: 100/200
- zidarska dim./deb. zidu: 90/205 d=15cm
- okvir/obdelava: kovinski objemni, pleskan belo
- krilo/obdelava: leseno z zasteklitvijo, pleska belo
- okovje: 3 x nasadilo, kromirano
- ključavnica: cilindrična, kromirana
- obloga špalete/obdelava
Opomba:
- požarna vrata EI</t>
    </r>
    <r>
      <rPr>
        <vertAlign val="subscript"/>
        <sz val="9"/>
        <rFont val="Arial Unicode MS"/>
        <family val="2"/>
      </rPr>
      <t>2</t>
    </r>
    <r>
      <rPr>
        <sz val="9"/>
        <rFont val="Arial Unicode MS"/>
        <family val="2"/>
      </rPr>
      <t>30C3-NP
- suhomontažna izvedba vrat
- samozapiralo
- mere kontrolirati na mestu</t>
    </r>
  </si>
  <si>
    <r>
      <rPr>
        <b/>
        <sz val="9"/>
        <rFont val="Arial Unicode MS"/>
        <family val="2"/>
      </rPr>
      <t>V1 80/200 - NOTRANJA VRATA V KOPALNICE - 5L, 4D</t>
    </r>
    <r>
      <rPr>
        <sz val="9"/>
        <rFont val="Arial Unicode MS"/>
        <family val="2"/>
      </rPr>
      <t xml:space="preserve">
- svetla dimenzija: 80/200; zidarska dim./deb. zidu: 90/205 d=15cm
- okvir/obdelava: kovinski objemni, pleskan belo
- krilo/obdelava: leseno, pleskano belo
- okovje: kromirano
- ključavnica: metuljček
- obloga špalete/obdelava
Opomba: suhomontažna izvedba vrat
- leseni prag, hrast, d=1,5cm
- v vratih prezračevalna rešetka AR-4/P 425*225 po projektu strojnih instalacij
- mere kontrolirati na mestu</t>
    </r>
  </si>
  <si>
    <r>
      <rPr>
        <b/>
        <sz val="9"/>
        <rFont val="Arial Unicode MS"/>
        <family val="2"/>
      </rPr>
      <t xml:space="preserve">V5 80/200 - VHODNA VRATA NA STOPNIŠČE V KLETI - 3L, 1D; </t>
    </r>
    <r>
      <rPr>
        <sz val="9"/>
        <rFont val="Arial Unicode MS"/>
        <family val="2"/>
      </rPr>
      <t>požarna vrata EI</t>
    </r>
    <r>
      <rPr>
        <vertAlign val="subscript"/>
        <sz val="9"/>
        <rFont val="Arial Unicode MS"/>
        <family val="2"/>
      </rPr>
      <t>2</t>
    </r>
    <r>
      <rPr>
        <sz val="9"/>
        <rFont val="Arial Unicode MS"/>
        <family val="2"/>
      </rPr>
      <t>30C3-NP
- svetla dimenzija: 80/200; zidarska dim./deb. zidu: 90/205 d=15cm
- okvir/obdelava: kovinski objemni, pleskan belo
- krilo/obdelava: kovinsko, izol. jedro, obdelano z laminatom
- okovje: 3 x nasadilo, kromirano
- ključavnica: cilindrična, kromirana
- obloga špalete/obdelava
Opomba:požarna vrata EI</t>
    </r>
    <r>
      <rPr>
        <vertAlign val="subscript"/>
        <sz val="9"/>
        <rFont val="Arial Unicode MS"/>
        <family val="2"/>
      </rPr>
      <t>2</t>
    </r>
    <r>
      <rPr>
        <sz val="9"/>
        <rFont val="Arial Unicode MS"/>
        <family val="2"/>
      </rPr>
      <t>30C3-NP
- suhomontažna izvedba vrat
- samozapiralo
- mere kontrolirati na mestu</t>
    </r>
  </si>
  <si>
    <r>
      <rPr>
        <b/>
        <sz val="9"/>
        <rFont val="Arial Unicode MS"/>
        <family val="2"/>
      </rPr>
      <t>V6 80/200 - NOTRANJA VRATA - 2L, 4D</t>
    </r>
    <r>
      <rPr>
        <sz val="9"/>
        <rFont val="Arial Unicode MS"/>
        <family val="2"/>
      </rPr>
      <t xml:space="preserve">
- svetla dimenzija: 80/200; zidarska dim./deb. zidu: 90/205 d=15cm
- okvir/obdelava: kovinski objemni, pleskan belo
- krilo/obdelava: leseno, pleskano belo
- okovje: kromirano
- ključavnica: navadna
- obloga špalete/obdelava
Opomba: suhomontažna izvedba vrat
- mere kontrolirati na mestu</t>
    </r>
  </si>
  <si>
    <r>
      <rPr>
        <b/>
        <sz val="9"/>
        <rFont val="Arial Unicode MS"/>
        <family val="2"/>
      </rPr>
      <t>VD1 85/200 - NOTRANJA VRATA  V KOPALNICE, DRSNA - 2</t>
    </r>
    <r>
      <rPr>
        <sz val="9"/>
        <rFont val="Arial Unicode MS"/>
        <family val="2"/>
      </rPr>
      <t xml:space="preserve">
- svetla dimenzija: 80/200; zidarska dim./deb. zidu: /
- okvir/obdelava: /
- krilo/obdelava: leseno, pleskano belo
- okovje: kromirano
- ključavnica: /
- obloga špalete/obdelava /
Opomba: suhomontažna izvedba vrat
- leseni prag, hrast, d=1,5cm
- v vratih prezračevalna rešetka AR-4/P 425x225  po projektu strojnih instalacij
- mere kontrolirati na mestu</t>
    </r>
  </si>
  <si>
    <r>
      <rPr>
        <b/>
        <sz val="9"/>
        <rFont val="Arial Unicode MS"/>
        <family val="2"/>
      </rPr>
      <t>VD2 85/200 - NOTRANJA VRATA - DRSNA - 1</t>
    </r>
    <r>
      <rPr>
        <sz val="9"/>
        <rFont val="Arial Unicode MS"/>
        <family val="2"/>
      </rPr>
      <t xml:space="preserve">
- svetla dimenzija: 80/200; zidarska dim./deb. zidu: /
- okvir/obdelava: /
- krilo/obdelava: leseno, pleskano belo
- okovje: kromirano
- ključavnica: /
- obloga špalete/obdelava /
Opomba: suhomontažna izvedba vrat
- mere kontrolirati na mestu</t>
    </r>
  </si>
  <si>
    <r>
      <rPr>
        <b/>
        <sz val="9"/>
        <rFont val="Arial Unicode MS"/>
        <family val="2"/>
      </rPr>
      <t>O1.1 - OKNA NA FASADI</t>
    </r>
    <r>
      <rPr>
        <sz val="9"/>
        <rFont val="Arial Unicode MS"/>
        <family val="2"/>
      </rPr>
      <t xml:space="preserve">
- gradbena mera (ŠxV): 189,4 x 148 cm
- fasadna odprtina (ŠxV): 186 x 129,8 cm
Etaža P: kom. 1
Etaža N1: kom. 2
Etaža N2: kom. 1
Etaža N3: kom. 4
Etaža N4: kom. 2
- okvir/obdelava: les, barvan v barvi RAL 9001
- krilo/obdelava: les, barvan v barvi RAL 9001
- dvoslojni termopan;Ug = 1,1W/mK, Uw = 1,3W/mK, g = 0,15; (v medstekelnem prostoru vgrajeni distančniki TGI)
- okovje: kromirano
- odpiranje: klasično, ventus
- senčilo: notranje mini žaluzije, upravljanje preko vrvice in pregibne palice
- police: notranja polica - les, barvan v barvi RAL 9001;zunanja Alu pločevina (AlMgSi 0,5 F22), barvana v barvi RAL 9001, d=2mm, s stranskimi zaključki
</t>
    </r>
    <r>
      <rPr>
        <b/>
        <sz val="9"/>
        <rFont val="Arial Unicode MS"/>
        <family val="2"/>
      </rPr>
      <t>Opomba:</t>
    </r>
    <r>
      <rPr>
        <sz val="9"/>
        <rFont val="Arial Unicode MS"/>
        <family val="2"/>
      </rPr>
      <t xml:space="preserve"> ustrezen tesnilni material in zaključne letve; mere kontrolirati na mestu; vsa lesena okna so izdelana po detajlu not npr: LESKO ali enakovredno</t>
    </r>
  </si>
  <si>
    <r>
      <rPr>
        <b/>
        <sz val="9"/>
        <rFont val="Arial Unicode MS"/>
        <family val="2"/>
      </rPr>
      <t>O1.2 - OKNO</t>
    </r>
    <r>
      <rPr>
        <sz val="9"/>
        <rFont val="Arial Unicode MS"/>
        <family val="2"/>
      </rPr>
      <t xml:space="preserve">
- gradbena mera (ŠxV): 189,4 x 148 cm
- fasadna odprtina (ŠxV): 186 x 129,8 cm
Etaža P: kom. 3
Etaža N1: kom. 1
Etaža N2: kom. /
Etaža N3: kom. 2
Etaža N4: kom. 1
- okvir/obdelava: les, barvan v barvi RAL 9001
- krilo/obdelava: les, barvan v barvi RAL 9001
- dvoslojni termopan; Ug=1,1W/mK, Uw=1,3W/mK, g=0,15; (v medstekelnem prostoru vgrajeni distančniki TGI)
- okovje: kromirano
- odpiranje: klasično, ventus
- senčilo: notranje mini žaluzije, upravljanje preko vrvice in pregibne palice
- police: notranja polica - les, barvan v barvi RAL 9001; zunanja Alu pločevina (AlMgSi 0,5 F22), barvana v barvi RAL 9001, d=2mm, s stranskimi zaključki
Opomba; ustrezen tesnilni material in zaključne letve; mere kontrolirati na mestu;  vsa lesena okna so izdelana po detajlu not npr: LESKO ali enakovredno</t>
    </r>
  </si>
  <si>
    <r>
      <rPr>
        <b/>
        <sz val="9"/>
        <rFont val="Arial Unicode MS"/>
        <family val="2"/>
      </rPr>
      <t>O4 - STREŠNO OKNO za dostop na streho - 54/83</t>
    </r>
    <r>
      <rPr>
        <sz val="9"/>
        <rFont val="Arial Unicode MS"/>
        <family val="2"/>
      </rPr>
      <t xml:space="preserve">
- svetla dimenzija: zidarska dim./deb. zidu:
- okvir/obdelava: Alu okvir
- krilo/obdelava: zastekljeno s termopan steklom; zunanje steklo kaljeno
- okovje: odpiranje ob strani
- odpiranje: ustrezen tesnilni material
- police:
Opomba:mere kontrolirati na mestu;</t>
    </r>
  </si>
  <si>
    <r>
      <rPr>
        <b/>
        <sz val="9"/>
        <rFont val="Arial Unicode MS"/>
        <family val="2"/>
      </rPr>
      <t xml:space="preserve">O2 - STREŠNO OKNO ZA ODVOD DIMA IN TOPLOTE - 140/114; </t>
    </r>
    <r>
      <rPr>
        <sz val="9"/>
        <rFont val="Arial Unicode MS"/>
        <family val="2"/>
      </rPr>
      <t>svetla dimenzija: geometrična odprtina za odvod dime min. 1,00 m2
- zidarska dim./deb. zidu: 114/140
- okvir/obdelava: les, obdelan s poliuretanom
- krilo/obdelava: les, obdelan s poliuretanom
- ključavnica: /
- okovje: kovinsko
- obloga špalete/obdelava: požarno odporne gips plošče
Opomba: okno s kontrolno enoto (24V) z vgrajenim zasilnim stikalom, detektorjem dima in dodatnim zasilnim stikalom
- zagotavljanje delovanja tudi ob izpadu el. energije
- mere kontrolirati na mestu;</t>
    </r>
  </si>
  <si>
    <r>
      <rPr>
        <b/>
        <sz val="9"/>
        <rFont val="Arial Unicode MS"/>
        <family val="2"/>
      </rPr>
      <t>T1 - TALNA KERAMIKA - etaže N1, N2, N3, N4 in mansarda</t>
    </r>
    <r>
      <rPr>
        <sz val="9"/>
        <rFont val="Arial Unicode MS"/>
        <family val="2"/>
      </rPr>
      <t xml:space="preserve">
- Dobava in polaganje talne keramike - na cement/akrilatno lepilo na že fino pripravljeno podlago
- keramične ploščice velikosti 30 x 30 cm, vgrajene tankolepilno
- fuge širine 3 mm, fugiranje z vodoodporno fugirno maso
- po fugiranju se vsi stiki stena/stena ali stena/tla zatesnijo s trajno elastično silikonsko maso kot npr. Mapesil AC
- barva po izboru arhitekta
- v ceni zajeta vsa pomožna dela, prenosi in transporti vsega materiala do mesta vgrajevanja. V enotni ceni mora biti zajeta tudi niskostenska obroba iz enake keramike v vi'šini 10 cm; nabavna cena keramike 15 €/ m2</t>
    </r>
  </si>
  <si>
    <r>
      <rPr>
        <b/>
        <sz val="9"/>
        <rFont val="Arial Unicode MS"/>
        <family val="2"/>
      </rPr>
      <t>T1.1 - TALNA KERAMIKA - etaža Pritličje</t>
    </r>
    <r>
      <rPr>
        <sz val="9"/>
        <rFont val="Arial Unicode MS"/>
        <family val="2"/>
      </rPr>
      <t xml:space="preserve">
Dobava in polaganje talne keramike - na cement/akrilatno lepilo na že fino pripravljeno podlago
- keramične ploščice velikosti 30 x 30 cm, vgrajene tankolepilno
- fuge širine 3 mm, fugiranje z vodoodporno fugirno maso
- po fugiranju se vsi stiki stena/stena ali stena/tla zatesnijo s trajno elastično silikonsko maso kot npr. Mapesil AC
- barva po izboru arhitekta
- v ceni zajeta vsa pomožna dela, prenosi in transporti vsega materiala do mesta vgrajevanja; nabavna cena keramike 15€/m2</t>
    </r>
  </si>
  <si>
    <r>
      <rPr>
        <b/>
        <sz val="9"/>
        <rFont val="Arial Unicode MS"/>
        <family val="2"/>
      </rPr>
      <t>STENSKA KERAMIKA - KOPALNICE</t>
    </r>
    <r>
      <rPr>
        <sz val="9"/>
        <rFont val="Arial Unicode MS"/>
        <family val="2"/>
      </rPr>
      <t>: Dobava in polaganje stenske keramike - na cement/akrilatno lepilo na že fino pripravljeno podlago
- keramične ploščice velikosti 30 x 30 cm, vgrajene tankolepilno
- fuge širine 3 mm, fugiranje z vodoodporno fugirno maso
- po fugiranju se vsi stiki stena/stena ali stena/tla zatesnijo s trajno elastično silikonsko maso kot npr. Mapesil AC
- barva po izboru arhitekta
- v ceni zajeta vsa pomožna dela, prenosi in transporti vsega materiala do mesta vgrajevanja; nabavna cena keramike 15 €/m2</t>
    </r>
  </si>
  <si>
    <r>
      <rPr>
        <b/>
        <sz val="9"/>
        <rFont val="Arial Unicode MS"/>
        <family val="2"/>
      </rPr>
      <t>STENSKA KERAMIKA - KUHINJE;</t>
    </r>
    <r>
      <rPr>
        <sz val="9"/>
        <rFont val="Arial Unicode MS"/>
        <family val="2"/>
      </rPr>
      <t xml:space="preserve"> obloga v višini 60 cm; opis enak kot posd točko b.3.3; nabavna cena kertamike 15 €/m2</t>
    </r>
  </si>
  <si>
    <t>b.7.4</t>
  </si>
  <si>
    <t>b.7.5</t>
  </si>
  <si>
    <t>b.7.2.a</t>
  </si>
  <si>
    <r>
      <rPr>
        <b/>
        <sz val="9"/>
        <rFont val="Arial Unicode MS"/>
        <family val="2"/>
      </rPr>
      <t xml:space="preserve">Slikanje stropov </t>
    </r>
    <r>
      <rPr>
        <sz val="9"/>
        <rFont val="Arial Unicode MS"/>
        <family val="2"/>
      </rPr>
      <t>- ometane površine: obstoječi stropovi ( predhodno je obstoječa barva odstranjena vključno z odstranitvijo ometov - zajeto v rušitvenih delih ) slikanje s predhodnim 2x-nim glajenjem vseh površin s poldisperzijskim kitom, brušenjem površin, ter 2x-nim finalnim pleskanjem s poldisperzijsko barvo v tonu po izboru arhitekta, kompletno z vsemi pomožnimi deli, transporti in prenosi materiala do mesta obdelave. Pred finalnim slikanjem morajo biti vse površine ravne in gladke.</t>
    </r>
  </si>
  <si>
    <r>
      <rPr>
        <b/>
        <sz val="9"/>
        <rFont val="Arial Unicode MS"/>
        <family val="2"/>
      </rPr>
      <t>Slikanje ometanih površin - stene</t>
    </r>
    <r>
      <rPr>
        <sz val="9"/>
        <rFont val="Arial Unicode MS"/>
        <family val="2"/>
      </rPr>
      <t>: slikanje s predhodnim 2x-nim glajenjem vseh površin s poldisperzijskim kitom, brušenjem površin, ter 2x-nim finalnim pleskanjem s poldisperzijsko barvo v tonu po izboru arhitekta, kompletno z vsemi pomožnimi deli, transporti in prenosi materiala do mesta obdelave. Pred finalnim slikanjem morajo biti vse površine ravne in gladke.</t>
    </r>
  </si>
  <si>
    <r>
      <rPr>
        <b/>
        <sz val="9"/>
        <rFont val="Arial Unicode MS"/>
        <family val="2"/>
      </rPr>
      <t>Slikanje MK sten</t>
    </r>
    <r>
      <rPr>
        <sz val="9"/>
        <rFont val="Arial Unicode MS"/>
        <family val="2"/>
      </rPr>
      <t>:  slikanje s predhodnim 2x-nim glajenjem vseh površin s poldisperzijskim kitom, brušenjem površin, ter 2x-nim finalnim pleskanjem s poldisperzijsko barvo v tonu po izboru arhitekta, kompletno z vsemi pomožnimi deli, transporti in prenosi materiala do mesta obdelave. Pred finalnim slikanjem morajo biti vse površine ravne in gladke.</t>
    </r>
  </si>
  <si>
    <r>
      <rPr>
        <b/>
        <sz val="9"/>
        <rFont val="Arial Unicode MS"/>
        <family val="2"/>
      </rPr>
      <t xml:space="preserve">Slikanje MK oblog (stene ): </t>
    </r>
    <r>
      <rPr>
        <sz val="9"/>
        <rFont val="Arial Unicode MS"/>
        <family val="2"/>
      </rPr>
      <t>slikanje s predhodnim 2x-nim glajenjem vseh površin s poldisperzijskim kitom, brušenjem površin, ter 2x-nim finalnim pleskanjem s poldisperzijsko barvo v tonu po izboru arhitekta, kompletno z vsemi pomožnimi deli, transporti in prenosi materiala do mesta obdelave. Pred finalnim slikanjem morajo biti vse površine ravne in gladke.</t>
    </r>
  </si>
  <si>
    <r>
      <rPr>
        <b/>
        <sz val="9"/>
        <rFont val="Arial Unicode MS"/>
        <family val="2"/>
      </rPr>
      <t xml:space="preserve">Slikanje MK spuščenih stropov: </t>
    </r>
    <r>
      <rPr>
        <sz val="9"/>
        <rFont val="Arial Unicode MS"/>
        <family val="2"/>
      </rPr>
      <t>slikanje s predhodnim 2x-nim glajenjem vseh površin s poldisperzijskim kitom, brušenjem površin, ter 2x-nim finalnim pleskanjem s poldisperzijsko barvo v tonu po izboru arhitekta, kompletno z vsemi pomožnimi deli, transporti in prenosi materiala do mesta obdelave. Pred finalnim slikanjem morajo biti vse površine ravne in gladke.</t>
    </r>
  </si>
  <si>
    <r>
      <rPr>
        <b/>
        <sz val="9"/>
        <rFont val="Arial Unicode MS"/>
        <family val="2"/>
      </rPr>
      <t xml:space="preserve">Slikanje sten stopnišča </t>
    </r>
    <r>
      <rPr>
        <sz val="9"/>
        <rFont val="Arial Unicode MS"/>
        <family val="2"/>
      </rPr>
      <t>- ometane površine: ( predhodno je obstoječa barva odstranjena vključno z odstranitvijo ometov - zajeto v rušitvenih delih ) slikanje s predhodnim 2x-nim glajenjem vseh površin s poldisperzijskim kitom, brušenjem površin, ter 2x-nim finalnim pleskanjem s poldisperzijsko barvo v tonu po izboru arhitekta, kompletno z vsemi pomožnimi deli, transporti in prenosi materiala do mesta obdelave. Pred finalnim slikanjem morajo biti vse površine ravne in gladke. Obdelava površine nad višino 150 cm</t>
    </r>
  </si>
  <si>
    <r>
      <rPr>
        <b/>
        <sz val="9"/>
        <rFont val="Arial Unicode MS"/>
        <family val="2"/>
      </rPr>
      <t>Slikopleskarska obdelava sten v shrambah - klet:</t>
    </r>
    <r>
      <rPr>
        <sz val="9"/>
        <rFont val="Arial Unicode MS"/>
        <family val="2"/>
      </rPr>
      <t xml:space="preserve"> struganje obstoječe barve, izravnava 1 x kitanje in 1 x slikanje z julop belo barvo, kompeltno z vsemi pomožnimi deli in prenosi materiala do mesta obdelave.</t>
    </r>
  </si>
  <si>
    <r>
      <rPr>
        <b/>
        <sz val="9"/>
        <rFont val="Arial Unicode MS"/>
        <family val="2"/>
      </rPr>
      <t xml:space="preserve">Izdelava protiprašnega premaza tlakov - shrambe v kleti: </t>
    </r>
    <r>
      <rPr>
        <sz val="9"/>
        <rFont val="Arial Unicode MS"/>
        <family val="2"/>
      </rPr>
      <t>v barvi po izboru - 1 x ni premaz, kompletno z vsemi pomožnimi deli, prenosi in transporti vsega materiala do mesta obdelave</t>
    </r>
  </si>
  <si>
    <r>
      <rPr>
        <b/>
        <sz val="9"/>
        <rFont val="Arial Unicode MS"/>
        <family val="2"/>
      </rPr>
      <t>POZ. K1: notranja stena iz KNAUFA - stena med bivalnim delom in kopalnico</t>
    </r>
    <r>
      <rPr>
        <sz val="9"/>
        <rFont val="Arial Unicode MS"/>
        <family val="2"/>
      </rPr>
      <t xml:space="preserve"> ; Znotraj kopalnic: stenske keramične ploščice, lepljene na podlago. 1,0cm - zajeto v keramičarskih delih; vodoodporne mavčno kartonske plošče, kot npr. KNAUF GKB-I 1,25 ali enakovredno. 2x1,25cm; podkonstrukcija iz pocinkane pločevine UW/CW 100. 10,0cm; v območju podkonstrukcije izolacija, kot npr. DP-3. 8,0cm; ognjevarne mavčno kartonske plošče, kot npr. KNAUF GKB 1,25 ali enakovredno. 2x1,25cm; izravnava, glajena in opleskana površina stene; slikanje zajeto v slikarskih delih; - Fugirajo se stiki vseh slojev.
- Fugirna masa kot npr. uniflott oz. impregnirani uniflott v prostorih z vlago. Stiki vseh vidnih slojev se armirajo s trakom iz steklenih vlaken. - V območju kuhinje (kuhinjskih visečih elementov) predvideti pas v višini 60cm kot ojačitev stene z OSB ploščo d=12mm (namesto notranje mavčno kartonske plošče).
</t>
    </r>
  </si>
  <si>
    <r>
      <rPr>
        <b/>
        <sz val="9"/>
        <rFont val="Arial Unicode MS"/>
        <family val="2"/>
      </rPr>
      <t>POZ. K1.2: notranja stena iz KNAUFA - stena med bivalnimi enotami in kopalnico</t>
    </r>
    <r>
      <rPr>
        <sz val="9"/>
        <rFont val="Arial Unicode MS"/>
        <family val="2"/>
      </rPr>
      <t xml:space="preserve"> Znotraj kopalnic: stenske keramične ploščice, lepljene na podlago. 1,0cm - zajeto v keramičarskih delih; vodoodporne mavčno kartonske plošče, kot npr. KNAUF GKB-I 1,25 ali enakovredno. 2x1,25cm; podkonstrukcija iz pocinkane pločevine UW/CW 50. 5,0cm
- v območju podkonstrukcije izolacija, kot npr. DP-3. 4,0cm; ognjevarne mavčno kartonske plošče, kot npr. KNAUF GKB 1,25 ali enakovredno. 2x1,25cm; izravnava, glajena in opleskana površina stene; slikanje zajeto v slikarskih delih; - Fugirajo se stiki vseh slojev. Fugirna masa kot npr. uniflott oz. impregnirani uniflott v prostorih z vlago. Stiki vseh vidnih slojev se armirajo s trakom iz steklenih vlaken.
</t>
    </r>
  </si>
  <si>
    <r>
      <rPr>
        <b/>
        <sz val="9"/>
        <rFont val="Arial Unicode MS"/>
        <family val="2"/>
      </rPr>
      <t>POZ. K1.3:  notranja stena iz KNAUFA - stena prostori znotraj stanovanja;</t>
    </r>
    <r>
      <rPr>
        <sz val="9"/>
        <rFont val="Arial Unicode MS"/>
        <family val="2"/>
      </rPr>
      <t xml:space="preserve"> izravnava, glajena in opleskana površina stene; slikanje zajeto v slikarskih deliH;  mavčno kartonske plošče, kot npr. KNAUF GKB 1,25 ali enakovredno. 2x1,25cm; podkonstrukcija iz pocinkane pločevine UW/CW 100. 5,0cm; v območju podkonstrukcije izolacija, kot npr. DP-3. 8,0cM;  ognjevarne mavčno kartonske plošče, kot npr. KNAUF GKB 1,25 ali enakovredno. 2x1,25cm; izravnava, glajena in opleskana površina stene; slikanje zajeto v slikarskih delih. Fugirajo se stiki vseh slojev. Fugirna masa kot npr. uniflott oz. impregnirani uniflott v prostorih z vlago. Stiki vseh vidnih slojev se armirajo s trakom iz steklenih vlaken.
</t>
    </r>
  </si>
  <si>
    <r>
      <rPr>
        <b/>
        <sz val="9"/>
        <rFont val="Arial Unicode MS"/>
        <family val="2"/>
      </rPr>
      <t>Demontaža obstoječih vrat velikosti 2 - 4 m2/ kom.</t>
    </r>
    <r>
      <rPr>
        <sz val="9"/>
        <rFont val="Arial Unicode MS"/>
        <family val="2"/>
      </rPr>
      <t xml:space="preserve">
- ostalo enako kot postavka a.1.1</t>
    </r>
  </si>
  <si>
    <r>
      <rPr>
        <b/>
        <sz val="9"/>
        <rFont val="Arial Unicode MS"/>
        <family val="2"/>
      </rPr>
      <t xml:space="preserve">Demontaža obstojčih oken velikosti 2 - 4 m2/ kom; </t>
    </r>
    <r>
      <rPr>
        <sz val="9"/>
        <rFont val="Arial Unicode MS"/>
        <family val="2"/>
      </rPr>
      <t xml:space="preserve">
- ročno rušenje in iznos odpadkov v gradbiščno deponijo (H = do 20 m, V =  8,00 m);  sortiranje odpadkov in kasnejši odvoz v stalno deponijo oddaljeno do 15 km ; v ceni so zajete tudi odstranitve podbojev; vključno z vsemi stroški na deponiji,pomožnimi deli,  prenosi in transporti
</t>
    </r>
  </si>
  <si>
    <r>
      <rPr>
        <b/>
        <sz val="9"/>
        <rFont val="Arial Unicode MS"/>
        <family val="2"/>
      </rPr>
      <t>Rušenje obstoječih tlakov do obstoječih desk nad stropniki;</t>
    </r>
    <r>
      <rPr>
        <sz val="9"/>
        <rFont val="Arial Unicode MS"/>
        <family val="2"/>
      </rPr>
      <t xml:space="preserve">
- tlaki v sestavi: parket, leseni opaž, gramozno nasutje
- ročno rušenje in iznos odpadkov v gradbiščno deponijo (H = do 20 m, V = do 8,00 m); sortiranje odpadkov in kasnejši odvoz v stalno deponijo oddaljeno do 15 km ; v ceni so zajete tudi odstranitve podbojev; vključno z vsemi stroški na deponiji,pomožnimi deli,  prenosi in transporti
</t>
    </r>
  </si>
  <si>
    <r>
      <rPr>
        <b/>
        <sz val="9"/>
        <rFont val="Arial Unicode MS"/>
        <family val="2"/>
      </rPr>
      <t xml:space="preserve">Odstranitev PVC finalnih tlakov položenih na obstoječi parketni tlak </t>
    </r>
    <r>
      <rPr>
        <sz val="9"/>
        <rFont val="Arial Unicode MS"/>
        <family val="2"/>
      </rPr>
      <t>- v predračunu zajeta ocena. Obračun na osnovi dejansko ugotovljenih količin na mestu samem - upoštevano 50 % površine parketa</t>
    </r>
  </si>
  <si>
    <r>
      <rPr>
        <b/>
        <sz val="9"/>
        <rFont val="Arial Unicode MS"/>
        <family val="2"/>
      </rPr>
      <t xml:space="preserve">Grobo in fino čiščenje opečnih sten po odstranitvi obstoječih ometov </t>
    </r>
    <r>
      <rPr>
        <sz val="9"/>
        <rFont val="Arial Unicode MS"/>
        <family val="2"/>
      </rPr>
      <t>in stenskih oblog: ( odpraševanje površin )</t>
    </r>
  </si>
  <si>
    <r>
      <rPr>
        <b/>
        <sz val="9"/>
        <rFont val="Arial Unicode MS"/>
        <family val="2"/>
      </rPr>
      <t xml:space="preserve">Grobo in fino čiščenje stropov </t>
    </r>
    <r>
      <rPr>
        <sz val="9"/>
        <rFont val="Arial Unicode MS"/>
        <family val="2"/>
      </rPr>
      <t>po odstranitvi obstoječe barve - odpraševanje površin</t>
    </r>
  </si>
  <si>
    <r>
      <rPr>
        <b/>
        <sz val="9"/>
        <rFont val="Arial Unicode MS"/>
        <family val="2"/>
      </rPr>
      <t>Popravilo površin stopniščnih sten po struganju obstoječe barve</t>
    </r>
    <r>
      <rPr>
        <sz val="9"/>
        <rFont val="Arial Unicode MS"/>
        <family val="2"/>
      </rPr>
      <t xml:space="preserve"> - popravilo s fino cementno malto  CM 1:2, sloj v minimalni debelini - v predračunu upoštevan 50 % površine struganja</t>
    </r>
  </si>
  <si>
    <r>
      <rPr>
        <b/>
        <sz val="9"/>
        <rFont val="Arial Unicode MS"/>
        <family val="2"/>
      </rPr>
      <t xml:space="preserve">Rušenje sten obloženih s keramiko; </t>
    </r>
    <r>
      <rPr>
        <sz val="9"/>
        <rFont val="Arial Unicode MS"/>
        <family val="2"/>
      </rPr>
      <t xml:space="preserve">ročno rušenje in iznos odpadkov v gradbiščno deponijo (H = do 20 m, V = vdo 8,00 m);  sortiranje odpadkov in kasnejši odvoz v stalno deponijo oddaljeno do 15 km ; vključno z vsemi stroški na deponiji,pomožnimi deli,  prenosi in transporti.
</t>
    </r>
  </si>
  <si>
    <r>
      <rPr>
        <b/>
        <sz val="9"/>
        <rFont val="Arial Unicode MS"/>
        <family val="2"/>
      </rPr>
      <t>Rušenje obstoječe stenske keramike,</t>
    </r>
    <r>
      <rPr>
        <sz val="9"/>
        <rFont val="Arial Unicode MS"/>
        <family val="2"/>
      </rPr>
      <t xml:space="preserve"> vključno z odstranitvijo obstoječega ometa in stenskih oblog; ročno rušenje in iznos odpadkov v gradbiščno deponijo (H = do 20 m, V = do 8,00 m); sortiranje odpadkov in kasnejši odvoz v stalno deponijo oddaljeno do 15 km ; vključno z vsemi stroški na deponiji,pomožnimi deli,  prenosi in transporti.</t>
    </r>
  </si>
  <si>
    <r>
      <rPr>
        <b/>
        <sz val="9"/>
        <rFont val="Arial Unicode MS"/>
        <family val="2"/>
      </rPr>
      <t xml:space="preserve">Zazidava odprtin v obstoječih zidovih </t>
    </r>
    <r>
      <rPr>
        <sz val="9"/>
        <rFont val="Arial Unicode MS"/>
        <family val="2"/>
      </rPr>
      <t>z modularno opeko v PCM 1:2:6, vključno z napravo malte,  vsemi pomožnimi deli, prenosi in transporti ter pomožnimi delovnimi odri do mesta vgrajevanja (H = 20,00 m; V = 8,00 m)</t>
    </r>
  </si>
  <si>
    <r>
      <rPr>
        <b/>
        <sz val="9"/>
        <rFont val="Arial Unicode MS"/>
        <family val="2"/>
      </rPr>
      <t xml:space="preserve">Grobi in fini omet opečnih sten </t>
    </r>
    <r>
      <rPr>
        <sz val="9"/>
        <rFont val="Arial Unicode MS"/>
        <family val="2"/>
      </rPr>
      <t>(obstoječe opečne stene in nove zazidave); vključno s predhodnim cementnim obrizgom v CM 1:2,  grobim in finim ometom v PCM 1:2:6; debelina ometa cca 2,50 cm, z vsemi pomožnimi deli, pomožnimi delovnimi odri, vsemi prenosi in transporti vsega materiala do mesta vgrajevanja.</t>
    </r>
  </si>
  <si>
    <r>
      <rPr>
        <b/>
        <sz val="9"/>
        <rFont val="Arial Unicode MS"/>
        <family val="2"/>
      </rPr>
      <t xml:space="preserve">Grobi in fini omet na mestih odstranitve nizkostenske keramične obloge na hodnikih; </t>
    </r>
    <r>
      <rPr>
        <sz val="9"/>
        <rFont val="Arial Unicode MS"/>
        <family val="2"/>
      </rPr>
      <t>višina obdelave do cca. 30 cm, s predhodnim cementnim obrizgom v CM 1:2;  grobim in finim ometom v PCM 1:2:6; debelina ometa cca 2,50 cm</t>
    </r>
  </si>
  <si>
    <r>
      <rPr>
        <b/>
        <sz val="9"/>
        <rFont val="Arial Unicode MS"/>
        <family val="2"/>
      </rPr>
      <t xml:space="preserve">Hidroizolacija v kopalnicah: </t>
    </r>
    <r>
      <rPr>
        <sz val="9"/>
        <rFont val="Arial Unicode MS"/>
        <family val="2"/>
      </rPr>
      <t>kompeltna izvedba talne hidroizolacije / premaz pred polaganjem talne keramike / premaz kot npr: MAPELASTIC AQUADEFENSE; na stikih stena / stena ali stena / tla se vgradi samolepilni gumirani trak kot npr: MAPEBAND SA ali enakovredno, kompeltno z vsemi pomožnimi deli, prenosi in transporti vsega materiala do mesta vgrajevanja</t>
    </r>
  </si>
  <si>
    <r>
      <t xml:space="preserve">Zidarska obdelava špalet notranjih vrat; </t>
    </r>
    <r>
      <rPr>
        <sz val="9"/>
        <rFont val="Arial Unicode MS"/>
        <family val="2"/>
      </rPr>
      <t>ostalo enako kot postavka a.2.2.</t>
    </r>
  </si>
  <si>
    <r>
      <t>Vzidava vrat velikosti do 2 m</t>
    </r>
    <r>
      <rPr>
        <vertAlign val="superscript"/>
        <sz val="9"/>
        <rFont val="Arial Unicode MS"/>
        <family val="2"/>
      </rPr>
      <t>2</t>
    </r>
    <r>
      <rPr>
        <sz val="9"/>
        <rFont val="Arial Unicode MS"/>
        <family val="2"/>
      </rPr>
      <t>/ kom.</t>
    </r>
  </si>
  <si>
    <r>
      <t>Vzidava vrat velikosti 2 - 4 m</t>
    </r>
    <r>
      <rPr>
        <vertAlign val="superscript"/>
        <sz val="9"/>
        <rFont val="Arial Unicode MS"/>
        <family val="2"/>
      </rPr>
      <t>2</t>
    </r>
    <r>
      <rPr>
        <sz val="9"/>
        <rFont val="Arial Unicode MS"/>
        <family val="2"/>
      </rPr>
      <t>/ kom.</t>
    </r>
  </si>
  <si>
    <r>
      <t>Vzidava oken velikosti 2 - 4 m</t>
    </r>
    <r>
      <rPr>
        <vertAlign val="superscript"/>
        <sz val="9"/>
        <rFont val="Arial Unicode MS"/>
        <family val="2"/>
      </rPr>
      <t>2</t>
    </r>
    <r>
      <rPr>
        <sz val="9"/>
        <rFont val="Arial Unicode MS"/>
        <family val="2"/>
      </rPr>
      <t>/ kom.</t>
    </r>
  </si>
  <si>
    <r>
      <rPr>
        <b/>
        <sz val="9"/>
        <rFont val="Arial Unicode MS"/>
        <family val="2"/>
      </rPr>
      <t xml:space="preserve">Izvedba preklad nad vhodnimi vrati; </t>
    </r>
    <r>
      <rPr>
        <sz val="9"/>
        <rFont val="Arial Unicode MS"/>
        <family val="2"/>
      </rPr>
      <t>dobava in vgrajevanje betona C 25/30, prereza 0,12 - 0,20 m3/m1; ročno vgrajevanje betona, prenos do V = 8 m; H = do 20,00 m, z vsemi pomožnimi deli, prenosi in transporti vsega materiala do mesta vgrajevanja.</t>
    </r>
  </si>
  <si>
    <r>
      <t xml:space="preserve">Betonsko železo - S 500: </t>
    </r>
    <r>
      <rPr>
        <sz val="9"/>
        <rFont val="Arial Unicode MS"/>
        <family val="2"/>
      </rPr>
      <t>Dobava, rezanje, krivljenje in polaganje ter vezanje armature, z vsemi pomožnimi deli, transporti in prenosi na objektu do mesta vgrajevanja (srednje zahtevna armatura). V ceni upoštevati tudi ves vezni material za vezanje armature, potrebne podložke za armaturo, ki zagotavljajo zadostno zaščitno debelino po statičnem projektu - glej detaj v armaturnem načrtu. Konstruktivni distančniki kot nosilni elementi zgornje armature se obračunajo kot je zajeto v armaturnem načrtu - zajeto v skupni količini vgrajenega železa. SIST EN 10080; SIST EN 1992-1-1.</t>
    </r>
  </si>
  <si>
    <r>
      <t xml:space="preserve">do </t>
    </r>
    <r>
      <rPr>
        <sz val="9"/>
        <rFont val="Calibri"/>
        <family val="2"/>
      </rPr>
      <t>Φ 12</t>
    </r>
  </si>
  <si>
    <r>
      <t xml:space="preserve">nad </t>
    </r>
    <r>
      <rPr>
        <sz val="9"/>
        <rFont val="Calibri"/>
        <family val="2"/>
      </rPr>
      <t>Φ 14</t>
    </r>
  </si>
  <si>
    <r>
      <rPr>
        <b/>
        <sz val="9"/>
        <rFont val="Arial Unicode MS"/>
        <family val="2"/>
      </rPr>
      <t>Montaža in demontaža premičnih delovnih odrov</t>
    </r>
    <r>
      <rPr>
        <sz val="9"/>
        <rFont val="Arial Unicode MS"/>
        <family val="2"/>
      </rPr>
      <t xml:space="preserve"> na lesenih ali Fe stolicah višine do 2,00 m.</t>
    </r>
  </si>
  <si>
    <r>
      <rPr>
        <b/>
        <sz val="9"/>
        <rFont val="Arial Unicode MS"/>
        <family val="2"/>
      </rPr>
      <t>Klesanje utorov v opečnem zidu</t>
    </r>
    <r>
      <rPr>
        <sz val="9"/>
        <rFont val="Arial Unicode MS"/>
        <family val="2"/>
      </rPr>
      <t xml:space="preserve"> za potrebe elektroinstalacij; utori dim do 6x3 cm; vključno z zazidavo in ometom po končanih zidarskih delih. V predračunu je podana ocena, obračun se izvede na sonovi dejansko ugotovljenih količin na mestu samem. Ročni prenos ruševin v gradbiščno deponijo, nakladanje in odvoz v stalno deponijo vključno z vsemi stroški na stalni deponiji.</t>
    </r>
  </si>
  <si>
    <r>
      <rPr>
        <b/>
        <sz val="9"/>
        <rFont val="Arial Unicode MS"/>
        <family val="2"/>
      </rPr>
      <t>Izdelava utora v steni stopnišča; utor dim š x g = 21 x 7 cm</t>
    </r>
    <r>
      <rPr>
        <sz val="9"/>
        <rFont val="Arial Unicode MS"/>
        <family val="2"/>
      </rPr>
      <t xml:space="preserve"> ; nakladanje ruševin, ročni prenos v grasdbiščno deponijo h = do 20 m; v = do 8,00 m, nakladanje in odvoz v stalno deponijo oddaljeno do 15 km, vključno z vsemi stroški na stalni deponiji. Izvajalec je dolžan predati vse evidenčne liste o predaji odpadnega materilala. Mešani gradbeni odopadki. Opomba: pri križanjih in približevanju obstoječih instalacij je potrebno dela izvajati s povečano pazljivostjo.</t>
    </r>
  </si>
  <si>
    <r>
      <rPr>
        <b/>
        <sz val="9"/>
        <rFont val="Arial Unicode MS"/>
        <family val="2"/>
      </rPr>
      <t>Vgrajevanje SIGMAFLEKS</t>
    </r>
    <r>
      <rPr>
        <sz val="9"/>
        <rFont val="Arial Unicode MS"/>
        <family val="2"/>
      </rPr>
      <t xml:space="preserve"> cevi 1-3; fi 50 mm, za potrebe elektroinstalacija - cevi dobavi izvajalec elektroinstalacij.</t>
    </r>
  </si>
  <si>
    <r>
      <rPr>
        <b/>
        <sz val="9"/>
        <rFont val="Arial Unicode MS"/>
        <family val="2"/>
      </rPr>
      <t xml:space="preserve">Zazidava utora po končanih instalacijskih delih </t>
    </r>
    <r>
      <rPr>
        <sz val="9"/>
        <rFont val="Arial Unicode MS"/>
        <family val="2"/>
      </rPr>
      <t>z opeko in finalni omet površine z grobo in fino malto PCM 1:2:6, vključno z napravo malte vsemi pomožnimi deli, prenosi in transporti vsega materiala do mesta vgrajevanja.</t>
    </r>
  </si>
  <si>
    <r>
      <rPr>
        <b/>
        <sz val="9"/>
        <rFont val="Arial Unicode MS"/>
        <family val="2"/>
      </rPr>
      <t xml:space="preserve">Zabetoniranje odprtin po končanih instalacijskih </t>
    </r>
    <r>
      <rPr>
        <sz val="9"/>
        <rFont val="Arial Unicode MS"/>
        <family val="2"/>
      </rPr>
      <t>delih z betonom  0- 8 mm; C25/30, kompletno z vsemi pomožnimi deli, prenosi in transporti vsega materiala do mesta obdelave. Povprečna poraba betona 0,02 m3/kom; ročni prenosi materiala do mesta vgrajevanja h = do 20,00 m; v = do 8,00 m</t>
    </r>
  </si>
  <si>
    <r>
      <rPr>
        <b/>
        <sz val="9"/>
        <rFont val="Arial Unicode MS"/>
        <family val="2"/>
      </rPr>
      <t xml:space="preserve">Podzidava tuš kadičk </t>
    </r>
    <r>
      <rPr>
        <sz val="9"/>
        <rFont val="Arial Unicode MS"/>
        <family val="2"/>
      </rPr>
      <t>dim 80 x 80 cm s siporex bloketi; zidanje na lepilo;  kompletno z vsemi pomožnimi deli, prenosi in transporti vsega materiala do mesta obdelave. Dobava kadičk zajeta v strojnih instalacijah.</t>
    </r>
  </si>
  <si>
    <r>
      <rPr>
        <b/>
        <sz val="9"/>
        <rFont val="Arial Unicode MS"/>
        <family val="2"/>
      </rPr>
      <t>Obloga WC izplakovalnika:</t>
    </r>
    <r>
      <rPr>
        <sz val="9"/>
        <rFont val="Arial Unicode MS"/>
        <family val="2"/>
      </rPr>
      <t xml:space="preserve"> kompletna izvedba zidanja s siporex bloketi kot npr: YTONG ZB 20 ali podobno, bloketi d = 20,00 cm, zidanje na lepilo, izvede se do stropa. V enotni ceni morajo biti zajeta vsa pomožna dela, prenosi in transporti vsega potrebnega materiala do mesdta vgrajevanja, vključno z vsemi pomožnimi odriza delo na višini.</t>
    </r>
  </si>
  <si>
    <r>
      <rPr>
        <b/>
        <sz val="9"/>
        <rFont val="Arial Unicode MS"/>
        <family val="2"/>
      </rPr>
      <t>Grobi in fini omet siprex obzidave</t>
    </r>
    <r>
      <rPr>
        <sz val="9"/>
        <rFont val="Arial Unicode MS"/>
        <family val="2"/>
      </rPr>
      <t>; debelina ometa cca 1,50 cm, vključno z napravo grobe in fine malte PCM 1:2:6, tger predhodnim cementnim obrizgom s fino cementno malto CM 1:2, ostalo enako kot postavka a.2.20</t>
    </r>
  </si>
  <si>
    <r>
      <rPr>
        <b/>
        <sz val="9"/>
        <rFont val="Arial Unicode MS"/>
        <family val="2"/>
      </rPr>
      <t>Grobo in fino čiščenje vseh površin in vgrajene opreme</t>
    </r>
    <r>
      <rPr>
        <sz val="9"/>
        <rFont val="Arial Unicode MS"/>
        <family val="2"/>
      </rPr>
      <t>;grobo čiščenje med gradnjo in fino čiščenje vseh površin in vgrajene opreme (okna, vrata, instal. oprema…) pred primopredajo objekta</t>
    </r>
  </si>
  <si>
    <r>
      <rPr>
        <b/>
        <sz val="9"/>
        <rFont val="Arial Unicode MS"/>
        <family val="2"/>
      </rPr>
      <t xml:space="preserve">Zidarska pomoč obrtnikom in instalaterjem. </t>
    </r>
    <r>
      <rPr>
        <sz val="9"/>
        <rFont val="Arial Unicode MS"/>
        <family val="2"/>
      </rPr>
      <t>V predračunu podana ocena ur. Obračun se izvede na osnovi dejansko ugotovljenih količin na osnovi predhodnega naročila s strani naročnika.</t>
    </r>
  </si>
  <si>
    <t>Zidna obroba - na poševnini frčade ( stena / streha ) ; obroba r.š. = 35 cm</t>
  </si>
  <si>
    <t xml:space="preserve">Dobava in montaža ključavnic - obešank </t>
  </si>
  <si>
    <t>b.2.7-1</t>
  </si>
  <si>
    <t>Skupaj (A +B+C+D+E+F+G+H)</t>
  </si>
  <si>
    <t xml:space="preserve">DDV 9,50 % </t>
  </si>
  <si>
    <r>
      <rPr>
        <b/>
        <sz val="16"/>
        <rFont val="Symbol"/>
        <family val="1"/>
      </rPr>
      <t>S</t>
    </r>
    <r>
      <rPr>
        <b/>
        <sz val="16"/>
        <rFont val="Arial"/>
        <family val="2"/>
      </rPr>
      <t xml:space="preserve"> €</t>
    </r>
  </si>
  <si>
    <t>Dobava in montaža  tipskih obešal za kolesa - RF izvedbe. Obešalke se montirajo na steno z nerjavečimi sidri.</t>
  </si>
  <si>
    <r>
      <rPr>
        <b/>
        <sz val="9"/>
        <rFont val="Arial Unicode MS"/>
        <family val="2"/>
      </rPr>
      <t xml:space="preserve">Zazidava utora v tlaku </t>
    </r>
    <r>
      <rPr>
        <sz val="9"/>
        <rFont val="Arial Unicode MS"/>
        <family val="2"/>
      </rPr>
      <t>/ kompletna zazidava s popravilom terazzo tlaka v šrini 21 cm, kompletno z vsemi pomožnimi deli, napravo estriha / terazza  - enak izgled kot obstoječi tlak, z vsemi pomožnimi deli, prenosi in transporti vsega materiala do mesta obdelave</t>
    </r>
  </si>
  <si>
    <t>KV</t>
  </si>
  <si>
    <t>PK</t>
  </si>
  <si>
    <t>Pokrivanje slemena in grebenov, vključno z vsem tersnilnim in pritrdilnim materialom</t>
  </si>
  <si>
    <r>
      <rPr>
        <b/>
        <sz val="9"/>
        <rFont val="Arial Unicode MS"/>
        <family val="2"/>
      </rPr>
      <t xml:space="preserve">Stopnice  za dostop na podstrešje:
</t>
    </r>
    <r>
      <rPr>
        <sz val="9"/>
        <rFont val="Arial Unicode MS"/>
        <family val="2"/>
      </rPr>
      <t>kompletna izdelava, dobava in montaža tipskih izvlečnih stopnic za vhod na podstrešje; stopnice dim: 92 x 100 xm, požarna odpornost EI 60; višinska razlika h  = 2,90. Vse mere kontrolirati na mestu samem pred izdelavo in montažo. V enotnih cenah morajo biti zajeta vsa pomožna dela, ves pritrdilni material, prenosi in transporti vsega materiala do mesta montaže.</t>
    </r>
  </si>
  <si>
    <r>
      <t xml:space="preserve">Poštni nabiralnik. - tipske izvedbe - INOX material - omarica za vsako stanovanje  - 18; </t>
    </r>
    <r>
      <rPr>
        <sz val="9"/>
        <rFont val="Arial Unicode MS"/>
        <family val="2"/>
      </rPr>
      <t>dobava in mobtaža, vključno z vsemi pomožnimi deli, prenosi in transporti do mesta montaže.</t>
    </r>
  </si>
  <si>
    <r>
      <rPr>
        <b/>
        <sz val="9"/>
        <rFont val="Arial Unicode MS"/>
        <family val="2"/>
      </rPr>
      <t>Izdelava, diobava in montaža požarnega reda in izvlečkov  požarnega reda</t>
    </r>
    <r>
      <rPr>
        <sz val="9"/>
        <rFont val="Arial Unicode MS"/>
        <family val="2"/>
      </rPr>
      <t xml:space="preserve"> - sheme - mansarda</t>
    </r>
  </si>
  <si>
    <r>
      <t xml:space="preserve">Popravilo štaketnih sten v kleti: </t>
    </r>
    <r>
      <rPr>
        <sz val="9"/>
        <rFont val="Arial Unicode MS"/>
        <family val="2"/>
      </rPr>
      <t>izvede se zamenjava poškodovanih elementov - v predračunu zajeta ocena m2 - obračun se izvede na osnovi posnetka dejanskega stanja.</t>
    </r>
  </si>
  <si>
    <t xml:space="preserve">4. </t>
  </si>
  <si>
    <t>Strojno rezanje asfalta v debelini do 10 cm.</t>
  </si>
  <si>
    <t>Strojno rušenje asfalta debeline do 10 cm z nakladanjem</t>
  </si>
  <si>
    <t xml:space="preserve">ruševin na kamion in odvozom ruševin na stalno gradbeno </t>
  </si>
  <si>
    <t>deponijo, vključno s stroški deponije.</t>
  </si>
  <si>
    <t xml:space="preserve">Strojno rušenje obstoječih robnikov z nalaganjem na kamion </t>
  </si>
  <si>
    <t>in odvozom na stalno gradbeno deponijo v vključno s stroški</t>
  </si>
  <si>
    <t>deponije</t>
  </si>
  <si>
    <t>Strojni in delno ročni izkop gradbene jame globine 0 - 2,5 m</t>
  </si>
  <si>
    <t>za novi revizijski jašek, v terenu III.ktg, z nakladanjem</t>
  </si>
  <si>
    <t xml:space="preserve">materiala na kamion in z odvozom na deponijo, vključno s </t>
  </si>
  <si>
    <t>stroški deponije. Naklon brežine 70°.</t>
  </si>
  <si>
    <t>Varovanje gradbene jame z lesenimi opaži</t>
  </si>
  <si>
    <t xml:space="preserve">Planiranje dna gradbene jame z dosipom tamponskega </t>
  </si>
  <si>
    <t xml:space="preserve">materiala in utrjevanjem pred montažo novega revizijskega </t>
  </si>
  <si>
    <t>jaška.</t>
  </si>
  <si>
    <t>Vgradnja novega revizijskega jaška 600/600mm iz</t>
  </si>
  <si>
    <t xml:space="preserve">betona C25/30 na obstoječem kanalu z vodotesnim </t>
  </si>
  <si>
    <t>pokrovom A 15 dimenzije 600/600mm.</t>
  </si>
  <si>
    <t>Nabava, dobava in izdelava revizijskega poliesterskega</t>
  </si>
  <si>
    <t xml:space="preserve">standardu SIST EN 124, 150kN z zaklepom, betoniranjem </t>
  </si>
  <si>
    <t xml:space="preserve">pete z vodotesnim cetonom C16/20 in izdelavo betonske </t>
  </si>
  <si>
    <t xml:space="preserve">koritnice v dnu jaška; gl. do 2,2 m. Cevi morajo biti </t>
  </si>
  <si>
    <t>vgrajene vertikalno, minimalna debelina stene revizijskega</t>
  </si>
  <si>
    <t>jaška je 8 mm</t>
  </si>
  <si>
    <t>Nabava, dobava in vgradnja betona C16/20</t>
  </si>
  <si>
    <t>za polno obbetoniranje PVC cevi.</t>
  </si>
  <si>
    <t>Izdelava podložnega betona C16/20</t>
  </si>
  <si>
    <t>z gumi tesnili, cevi se polno obbetonira.</t>
  </si>
  <si>
    <t>Popravilo HI sten objekta na območju izkopa gradbene</t>
  </si>
  <si>
    <t xml:space="preserve">jame za vgradnjo revijijskega jaška. </t>
  </si>
  <si>
    <t>Proktorjevem postopku.</t>
  </si>
  <si>
    <t>Dobava in vgrajevanje gramoznega materiala v zasip</t>
  </si>
  <si>
    <t>okoli novega revizijskega jaška, vključno s pripravo</t>
  </si>
  <si>
    <t>zgornjega ustroja v prvotno stanje. Utrjevanje v slojih po</t>
  </si>
  <si>
    <t>30 cm na najmanj 90% trdnosti po standardnem</t>
  </si>
  <si>
    <t>22.</t>
  </si>
  <si>
    <t>23.</t>
  </si>
  <si>
    <t xml:space="preserve">Dobava in vgrajevanje bItumenskega tesnilnega </t>
  </si>
  <si>
    <t>traka na rob obstoječega asfalta.</t>
  </si>
  <si>
    <t>24.</t>
  </si>
  <si>
    <t>Vzpostavitev pločnika v prvotno stanje. Alsfaltiranje</t>
  </si>
  <si>
    <t>z obrambno plastjo po navodilih upravljalca pločnika.</t>
  </si>
  <si>
    <t>25.</t>
  </si>
  <si>
    <t>Nabava, dobava in vgradnja betonskih robnikov 15/25cm</t>
  </si>
  <si>
    <t>polaganje v beton C16/20</t>
  </si>
  <si>
    <t>26.</t>
  </si>
  <si>
    <t>Izdelava elaborata zapore pločnika in delne zapore ceste</t>
  </si>
  <si>
    <t>27.</t>
  </si>
  <si>
    <t>Stroški zapore pločnika in delne zapore ceste</t>
  </si>
  <si>
    <t>28.</t>
  </si>
  <si>
    <t>29.</t>
  </si>
  <si>
    <t>30.</t>
  </si>
  <si>
    <t>31.</t>
  </si>
  <si>
    <t>32.</t>
  </si>
  <si>
    <t>33.</t>
  </si>
  <si>
    <t>34.</t>
  </si>
  <si>
    <t xml:space="preserve">jaška fi 100 cm s kanalskim pokrovom Ø 600 mm po </t>
  </si>
  <si>
    <t>Skupaj kanalizacija s priključki:</t>
  </si>
  <si>
    <t>Čiščenje in planiranje terena po končani gradnji</t>
  </si>
  <si>
    <t xml:space="preserve">Projektantski nadzor na gradbišču v času izvedbe </t>
  </si>
  <si>
    <t>Rezanje betonskega tlaka debeline do 20 cm.</t>
  </si>
  <si>
    <t>Pregled in čiščenje kanala  po končanih delih</t>
  </si>
  <si>
    <t xml:space="preserve">  iz nerjavne pločevine, skupaj z navojnimi priključki,</t>
  </si>
  <si>
    <t xml:space="preserve">  holandci ter izolacijo</t>
  </si>
  <si>
    <t>22 500/800</t>
  </si>
  <si>
    <t>22 500/1200</t>
  </si>
  <si>
    <t>22 500/1400</t>
  </si>
  <si>
    <t>21 600/900</t>
  </si>
  <si>
    <t>21 600/1200</t>
  </si>
  <si>
    <t>22 700/1600</t>
  </si>
  <si>
    <t>Cevni ravni kopalniški radiator s sredinskim dvotočkovnim priključkom, izdelan za delovni tlak PN6 in temperaturo do 110°C skupaj s čepi, reducirkami, odzračnikom, konzolami za montažo na steno, skupaj s tesnilnim in pritrdilnim materialom</t>
  </si>
  <si>
    <t>35.</t>
  </si>
  <si>
    <t>36.</t>
  </si>
  <si>
    <t>Programabilni elektronski termostat za ogrevanje s tedenskim urnikom, območje nastavljanja temperature 5-30°C, vklopna diferenca 1K, 7-dnevni program, skupaj z montažnm in pritrdilnim materialom. Napajanje 230 V.</t>
  </si>
  <si>
    <t>37.</t>
  </si>
  <si>
    <t>Stanovanjska toplotna postaja za nadometno vgradnjo z izoliranim ohišjem, za direktno ogrevanje in pretočno pripravo sanitarne tople vode dimenzije 810x610x150 mm</t>
  </si>
  <si>
    <t>- navojni priključki dimenzije DN15 s krogličnimi pipami</t>
  </si>
  <si>
    <t>- varnostni ventil za sanitarno vodo</t>
  </si>
  <si>
    <t>38.</t>
  </si>
  <si>
    <t>39.</t>
  </si>
  <si>
    <t>40.</t>
  </si>
  <si>
    <t>41.</t>
  </si>
  <si>
    <t>42.</t>
  </si>
  <si>
    <t>43.</t>
  </si>
  <si>
    <t>44.</t>
  </si>
  <si>
    <t>45.</t>
  </si>
  <si>
    <t>46.</t>
  </si>
  <si>
    <t>47.</t>
  </si>
  <si>
    <t>48.</t>
  </si>
  <si>
    <t>49.</t>
  </si>
  <si>
    <t>50.</t>
  </si>
  <si>
    <t>51.</t>
  </si>
  <si>
    <t xml:space="preserve">Predelava in vezava (rezanje, vrtanje , varjenje, …) na obstoječo instalacijo ogrevanja iz črnih cevi in fitingov ter blindiranje nepotrebnih priključkov zaradi zamenjave načina priključitve </t>
  </si>
  <si>
    <t>52.</t>
  </si>
  <si>
    <t>Izdelava različnih utorov, odprtin in ostala gradbena dela v zvezi z instalacijo ogrevanja</t>
  </si>
  <si>
    <t>53.</t>
  </si>
  <si>
    <t>Meritve in nastavitev pretokov na vseh telesih ter ostalih napravah, nastavitve pretokov na posameznih vejah ogrevne vode, hidravlično ureguliranje in balansiranje cevnih razvodov ter razdelilnikov, pregled delovanja vseh sistemov, izdelava zapisnika ter poročila za tehnični pregled s strani pooblaščene organizacije.</t>
  </si>
  <si>
    <t>55.</t>
  </si>
  <si>
    <t>56.</t>
  </si>
  <si>
    <t>57.</t>
  </si>
  <si>
    <t>58.</t>
  </si>
  <si>
    <t>59.</t>
  </si>
  <si>
    <t>60.</t>
  </si>
  <si>
    <t>61.</t>
  </si>
  <si>
    <t>V = 80 l</t>
  </si>
  <si>
    <t>62.</t>
  </si>
  <si>
    <t>63.</t>
  </si>
  <si>
    <t>64.</t>
  </si>
  <si>
    <t>65.</t>
  </si>
  <si>
    <t>66.</t>
  </si>
  <si>
    <t>67.</t>
  </si>
  <si>
    <t>68.</t>
  </si>
  <si>
    <t>69.</t>
  </si>
  <si>
    <t>70.</t>
  </si>
  <si>
    <t>71.</t>
  </si>
  <si>
    <t>72.</t>
  </si>
  <si>
    <t>73.</t>
  </si>
  <si>
    <t>75.</t>
  </si>
  <si>
    <t>76.</t>
  </si>
  <si>
    <t>77.</t>
  </si>
  <si>
    <t>78.</t>
  </si>
  <si>
    <t>79.</t>
  </si>
  <si>
    <t>80.</t>
  </si>
  <si>
    <t>81.</t>
  </si>
  <si>
    <t>82.</t>
  </si>
  <si>
    <t>83.</t>
  </si>
  <si>
    <r>
      <t>Toplotna izolacija razvoda ogrevne vode vodene vidno s cevno izolacijo oziroma izolacijskimi ploščami iz kamene volne z nizko toplotno prevodnostjo (λ</t>
    </r>
    <r>
      <rPr>
        <vertAlign val="subscript"/>
        <sz val="10"/>
        <rFont val="Arial Unicode MS"/>
        <family val="2"/>
      </rPr>
      <t>R</t>
    </r>
    <r>
      <rPr>
        <sz val="10"/>
        <rFont val="Arial Unicode MS"/>
        <family val="2"/>
      </rPr>
      <t>=0,035 W/mK po EN 8497), skupaj s kovinskimi objemkami in obdelavo fazonskih kosov ter armatur</t>
    </r>
  </si>
  <si>
    <r>
      <t xml:space="preserve">   V</t>
    </r>
    <r>
      <rPr>
        <vertAlign val="subscript"/>
        <sz val="10"/>
        <rFont val="Arial Unicode MS"/>
        <family val="2"/>
      </rPr>
      <t>nom</t>
    </r>
    <r>
      <rPr>
        <sz val="10"/>
        <rFont val="Arial Unicode MS"/>
        <family val="2"/>
      </rPr>
      <t xml:space="preserve"> = 1,50 m</t>
    </r>
    <r>
      <rPr>
        <vertAlign val="superscript"/>
        <sz val="10"/>
        <rFont val="Arial Unicode MS"/>
        <family val="2"/>
      </rPr>
      <t>3</t>
    </r>
    <r>
      <rPr>
        <sz val="10"/>
        <rFont val="Arial Unicode MS"/>
        <family val="2"/>
      </rPr>
      <t>/h</t>
    </r>
  </si>
  <si>
    <r>
      <t xml:space="preserve">   V = 1,06 m</t>
    </r>
    <r>
      <rPr>
        <vertAlign val="superscript"/>
        <sz val="10"/>
        <rFont val="Arial Unicode MS"/>
        <family val="2"/>
      </rPr>
      <t>3</t>
    </r>
    <r>
      <rPr>
        <sz val="10"/>
        <rFont val="Arial Unicode MS"/>
        <family val="2"/>
      </rPr>
      <t>/h</t>
    </r>
  </si>
  <si>
    <r>
      <t xml:space="preserve">   k</t>
    </r>
    <r>
      <rPr>
        <vertAlign val="subscript"/>
        <sz val="10"/>
        <rFont val="Arial Unicode MS"/>
        <family val="2"/>
      </rPr>
      <t>vs</t>
    </r>
    <r>
      <rPr>
        <sz val="10"/>
        <rFont val="Arial Unicode MS"/>
        <family val="2"/>
      </rPr>
      <t xml:space="preserve"> = 1,00 m</t>
    </r>
    <r>
      <rPr>
        <vertAlign val="superscript"/>
        <sz val="10"/>
        <rFont val="Arial Unicode MS"/>
        <family val="2"/>
      </rPr>
      <t>3</t>
    </r>
    <r>
      <rPr>
        <sz val="10"/>
        <rFont val="Arial Unicode MS"/>
        <family val="2"/>
      </rPr>
      <t>/h</t>
    </r>
  </si>
  <si>
    <r>
      <t xml:space="preserve">  primar: 110/45º C,V=1,06 m</t>
    </r>
    <r>
      <rPr>
        <vertAlign val="superscript"/>
        <sz val="10"/>
        <rFont val="Arial Unicode MS"/>
        <family val="2"/>
      </rPr>
      <t>3</t>
    </r>
    <r>
      <rPr>
        <sz val="10"/>
        <rFont val="Arial Unicode MS"/>
        <family val="2"/>
      </rPr>
      <t>/h, ∆p = 5 kPa</t>
    </r>
  </si>
  <si>
    <r>
      <t xml:space="preserve">  sekundar: 70/45º C, V=1,48 m</t>
    </r>
    <r>
      <rPr>
        <vertAlign val="superscript"/>
        <sz val="10"/>
        <rFont val="Arial Unicode MS"/>
        <family val="2"/>
      </rPr>
      <t>3</t>
    </r>
    <r>
      <rPr>
        <sz val="10"/>
        <rFont val="Arial Unicode MS"/>
        <family val="2"/>
      </rPr>
      <t>/h, ∆p = 9,0 kPa</t>
    </r>
  </si>
  <si>
    <r>
      <t>Q</t>
    </r>
    <r>
      <rPr>
        <vertAlign val="subscript"/>
        <sz val="10"/>
        <rFont val="Arial Unicode MS"/>
        <family val="2"/>
      </rPr>
      <t>pr</t>
    </r>
    <r>
      <rPr>
        <sz val="10"/>
        <rFont val="Arial Unicode MS"/>
        <family val="2"/>
      </rPr>
      <t>=76,00 kW</t>
    </r>
  </si>
  <si>
    <r>
      <t>N</t>
    </r>
    <r>
      <rPr>
        <vertAlign val="subscript"/>
        <sz val="10"/>
        <rFont val="Arial Unicode MS"/>
        <family val="2"/>
      </rPr>
      <t>e</t>
    </r>
    <r>
      <rPr>
        <sz val="10"/>
        <rFont val="Arial Unicode MS"/>
        <family val="2"/>
      </rPr>
      <t>= 130 W</t>
    </r>
  </si>
  <si>
    <r>
      <t>V</t>
    </r>
    <r>
      <rPr>
        <vertAlign val="subscript"/>
        <sz val="10"/>
        <rFont val="Arial Unicode MS"/>
        <family val="2"/>
      </rPr>
      <t>cel</t>
    </r>
    <r>
      <rPr>
        <sz val="10"/>
        <rFont val="Arial Unicode MS"/>
        <family val="2"/>
      </rPr>
      <t xml:space="preserve"> = 50 l</t>
    </r>
  </si>
  <si>
    <r>
      <t>Toplotna izolacija razvoda ogrevne vode vodene vidno s cevno izolacijo oziroma izolacijskimi ploščami iz kamene volne z nizko toplotno prevodnostjo (λ</t>
    </r>
    <r>
      <rPr>
        <vertAlign val="subscript"/>
        <sz val="10"/>
        <rFont val="Arial Unicode MS"/>
        <family val="2"/>
      </rPr>
      <t>50</t>
    </r>
    <r>
      <rPr>
        <sz val="10"/>
        <rFont val="Arial Unicode MS"/>
        <family val="2"/>
      </rPr>
      <t>=0,043 W/mK po EN 8497), skupaj s kovinskimi objemkami in obdelavo fazonskih kosov ter armatur</t>
    </r>
  </si>
  <si>
    <r>
      <t>Q</t>
    </r>
    <r>
      <rPr>
        <vertAlign val="subscript"/>
        <sz val="10"/>
        <rFont val="Arial Unicode MS"/>
        <family val="2"/>
      </rPr>
      <t>nom</t>
    </r>
    <r>
      <rPr>
        <sz val="10"/>
        <rFont val="Arial Unicode MS"/>
        <family val="2"/>
      </rPr>
      <t>= 1,5 m</t>
    </r>
    <r>
      <rPr>
        <vertAlign val="superscript"/>
        <sz val="10"/>
        <rFont val="Arial Unicode MS"/>
        <family val="2"/>
      </rPr>
      <t>3</t>
    </r>
    <r>
      <rPr>
        <sz val="10"/>
        <rFont val="Arial Unicode MS"/>
        <family val="2"/>
      </rPr>
      <t>/h</t>
    </r>
  </si>
  <si>
    <r>
      <t>- izmenljivim merilnim vložkom AMES 3-K+m (M-BUS izhod) (Q</t>
    </r>
    <r>
      <rPr>
        <vertAlign val="subscript"/>
        <sz val="10"/>
        <rFont val="Arial Unicode MS"/>
        <family val="2"/>
      </rPr>
      <t>n</t>
    </r>
    <r>
      <rPr>
        <sz val="10"/>
        <rFont val="Arial Unicode MS"/>
        <family val="2"/>
      </rPr>
      <t>=1,5m</t>
    </r>
    <r>
      <rPr>
        <vertAlign val="superscript"/>
        <sz val="10"/>
        <rFont val="Arial Unicode MS"/>
        <family val="2"/>
      </rPr>
      <t>3</t>
    </r>
    <r>
      <rPr>
        <sz val="10"/>
        <rFont val="Arial Unicode MS"/>
        <family val="2"/>
      </rPr>
      <t>/h)</t>
    </r>
  </si>
  <si>
    <r>
      <t>Izmenljivi merilni vložek za hladno (impulzni izhod) (Q</t>
    </r>
    <r>
      <rPr>
        <vertAlign val="subscript"/>
        <sz val="10"/>
        <rFont val="Arial Unicode MS"/>
        <family val="2"/>
      </rPr>
      <t>n</t>
    </r>
    <r>
      <rPr>
        <sz val="10"/>
        <rFont val="Arial Unicode MS"/>
        <family val="2"/>
      </rPr>
      <t>=1,5m</t>
    </r>
    <r>
      <rPr>
        <vertAlign val="superscript"/>
        <sz val="10"/>
        <rFont val="Arial Unicode MS"/>
        <family val="2"/>
      </rPr>
      <t>3</t>
    </r>
    <r>
      <rPr>
        <sz val="10"/>
        <rFont val="Arial Unicode MS"/>
        <family val="2"/>
      </rPr>
      <t>/h) skupaj s tesnilnim materialom,</t>
    </r>
  </si>
  <si>
    <r>
      <t>m</t>
    </r>
    <r>
      <rPr>
        <vertAlign val="superscript"/>
        <sz val="9"/>
        <rFont val="Arial Unicode MS"/>
        <family val="2"/>
      </rPr>
      <t>2</t>
    </r>
  </si>
  <si>
    <t>Opomba: Proizvajalca in tip odobri upravnik, da je usklajeno z obstoječimi merilniki v objektu. Ločeno je v popisu zajeta demontaža obstoječih delilnikov iz obstoječih radiatorjev in montaža na nove radiatorje.</t>
  </si>
  <si>
    <t>REKAPITULACIJA STRELOVOD</t>
  </si>
  <si>
    <t>POPIS MATERIALA - STRELOVODNA INSTALACIJA</t>
  </si>
  <si>
    <t>Splošno</t>
  </si>
  <si>
    <t>Dela se opravljajo na višini (na strehi objekta in fasadah)</t>
  </si>
  <si>
    <t>Dela na strehi se izvajajo skladno z veljavno zakonodajo</t>
  </si>
  <si>
    <t>V enotnih cenah upoštevati vso organizacijo del, zapore, zaščite gradbišča, zavarovanja</t>
  </si>
  <si>
    <t>izvedbe in raznih škod v času gradnje)</t>
  </si>
  <si>
    <t>Valjanec Rf 30 x 3,5 mm, kot Hermi RH1, položen okoli objekta,</t>
  </si>
  <si>
    <t>kompletno z vsemi spoji med seboj, in ostalimi kovinskimi masami, komplet</t>
  </si>
  <si>
    <t>Opomba: valjanec se polaga ("na nož") vertikalno v teren</t>
  </si>
  <si>
    <t>Ozemljitvena sonda, izdelana iz nerjaveče pločevine Rf, kot Hermi POS Rf, premera fi 20 mm,</t>
  </si>
  <si>
    <t>dolžine 1500 mm, namenjena izdelavi paličnih ozemljil</t>
  </si>
  <si>
    <t>Konica za ozemljitveno sondo POS Rf, kot Hermi, izdelana iz nerjavečega jekla,</t>
  </si>
  <si>
    <t>namesti se na konec sonde, kjer je pripravljena luknja za konico</t>
  </si>
  <si>
    <t>Okrogli profil Al Ф8mm, kot Hermi AH1, položen na fasado objekta,</t>
  </si>
  <si>
    <t>kompletno z vsemi nosilci in spoji</t>
  </si>
  <si>
    <t>Okrogli profil Al Ф8mm, kot Hermi AH1, položen na ravno streho,</t>
  </si>
  <si>
    <t>kompletno z vsemi spoji</t>
  </si>
  <si>
    <t>Strešni nosilec, kot Hermi, primeren za ravne strehe različnih tipov kritine,</t>
  </si>
  <si>
    <t>komplet nosilec skupaj</t>
  </si>
  <si>
    <t>Okrogli profil Al Ф8mm, kot Hermi AH1, za razne spoje kovinskih mas, komplet</t>
  </si>
  <si>
    <t>Priključna sponka Rf, kot Hermi KON 07 (za izvedbo kontaktnega spoja med ozemljitveno</t>
  </si>
  <si>
    <t>sondo POS Rf in ozemljitvenim vodnikom Rf 30 x 3,5 mm), komplet z drobnim in veznim</t>
  </si>
  <si>
    <t>materialom</t>
  </si>
  <si>
    <t>Vezna sponka Rf, kot Hermi KON04 (za spajanje in križanje Al/Al),</t>
  </si>
  <si>
    <t>komplet z drobnim in veznim materialom</t>
  </si>
  <si>
    <t>Križna sponka Rf, kot Hermi KON01 (za spajanje in križanje Rf/Rf),</t>
  </si>
  <si>
    <t>Merilna sponka, za merilni nadometni spoj, kot Hermi KON02 (za spajanje Rf/Al),</t>
  </si>
  <si>
    <t>komplet z Rf oznako merilnega spoja, komplet z drobnim in veznim materialom</t>
  </si>
  <si>
    <t>Zaščitni profil za zavarovanje povezave med merilnim spojem na fasadi in odvodom v zemljo</t>
  </si>
  <si>
    <t>dolžine 1,5m, komplet z drobnim in veznim materialom</t>
  </si>
  <si>
    <t>Lovilna palica Al, višine 2,5m, kot Hermi LOP03, za zaščito naprav na strehi, komplet</t>
  </si>
  <si>
    <t>s pritrdilnim kompletom, kot Hermi LOP-P01 (M16), komplet z vsemi spoji, skupaj</t>
  </si>
  <si>
    <t>Vijačeni spoj okroglega profila Al Ф8mm s kovinsko maso, (upoštevati 50% fleksibilnih povezav</t>
  </si>
  <si>
    <t xml:space="preserve"> z ustrezno pletenico, trakovi ali kabli) komplet z drobnim in veznim materialom;</t>
  </si>
  <si>
    <t xml:space="preserve">Varjeni in vijačni  spoji s kovinskimi masami Rf 30x3,5mm, </t>
  </si>
  <si>
    <t xml:space="preserve">komplet z antikorozivnim premazom </t>
  </si>
  <si>
    <t>KON cevne objemke, različnih dimenzij (točne dimenzije deločiti na objektu, glede na dimenzije</t>
  </si>
  <si>
    <t>odtočnih cevi)</t>
  </si>
  <si>
    <t>Izolirni strelovodni vodnik ISVH različnih dolžin (točno dolžino se določi za vsak vodnik posebej</t>
  </si>
  <si>
    <t>na objektu) za premostitev odsekov, kjer se ne da izvesti spremembe trase odvoda - ocena:</t>
  </si>
  <si>
    <t>vodnik dolžine 3m, komplet z EB sponkami in nosilci za montažo</t>
  </si>
  <si>
    <t>vodnik dolžine 5m, komplet z EB sponkami in nosilci za montažo</t>
  </si>
  <si>
    <t>Pregled objekta in označitev obstoječih kabelskih tras (SN, NN, TK) in ostalih komunalnih</t>
  </si>
  <si>
    <t>vodov (voda, kanalizacija, plin, toplovod, …) skupaj z upravljalci omrežij (SN, NN, TK,...),</t>
  </si>
  <si>
    <t>skupaj za celoten objekt</t>
  </si>
  <si>
    <t>Odstranjevanje asfalta za potrebe vgradnje sond,</t>
  </si>
  <si>
    <t>prebijanje podlage in po končanem zabijanju sond ponovno</t>
  </si>
  <si>
    <t>polaganje asfalta in ureditev podlage v prvotno stanje, odvoz odvečnega materiala na</t>
  </si>
  <si>
    <t>deponijo, vključno s plačilom vseh taks in prevozov, vse skupaj</t>
  </si>
  <si>
    <t xml:space="preserve">Povezava vseh obstoječih ozemljil pri dovodih v objekt (SN, NN, TK), </t>
  </si>
  <si>
    <t>skupaj za celoten obseg del na objektu</t>
  </si>
  <si>
    <t>Meritve strelovodne instalacije po zaključku del in po potrebi po dopolnitvi</t>
  </si>
  <si>
    <t>ozemljitev strelovodne instalacije, označba merilni spojev in izdelava končnega poročila</t>
  </si>
  <si>
    <t>SKUPAJ STRELOVODNA INSTALACIJA</t>
  </si>
  <si>
    <t>DODATEK ZA DELO NA VIŠINI</t>
  </si>
  <si>
    <t>TRANSPORTNI STROŠKI</t>
  </si>
  <si>
    <t>DROBNI MATERIAL</t>
  </si>
  <si>
    <t>SKRITA DELA</t>
  </si>
  <si>
    <t>OZEMLJITEV KOVINSKIH MAS</t>
  </si>
  <si>
    <t>VNOS VSE INSTALACIJE V ČASU GRADNJE NA TLORISE, FASADE, SITUACIJO</t>
  </si>
  <si>
    <t>Gradbena in pomožna gradbena dela niso zajeta v popisu!</t>
  </si>
  <si>
    <t>STRELOVOD</t>
  </si>
  <si>
    <t>D.4.</t>
  </si>
  <si>
    <t>Dobava in vleka (od KO do posamezne MO) z  zvijavimi vodniki H07V-K 4x (1x50mm2), upošteva se tudi dolžina za uvleko v omare</t>
  </si>
  <si>
    <t>Dobava in montaža čeveljcev 50/10 in priklop vodnikov v omarici KO</t>
  </si>
  <si>
    <t>Dobava in montaža čeveljcev 50/10 in priklop vodnikov v omariciah MO</t>
  </si>
  <si>
    <t>D.4</t>
  </si>
  <si>
    <t>KANAL   s priključki</t>
  </si>
  <si>
    <t>19.a.</t>
  </si>
  <si>
    <t>19.b</t>
  </si>
  <si>
    <t>19.c</t>
  </si>
  <si>
    <t>19.d</t>
  </si>
  <si>
    <t>Strojno komprimiranje tampona pod asfaltom ( komprimira se odstranjeni tampon pod asfaltom - zajeto v postavki 19.c</t>
  </si>
  <si>
    <t xml:space="preserve">Za dela na fasadi je predvidena uporaba fasadnega  odra, ki je zajet pri gradbenih delih  </t>
  </si>
  <si>
    <t xml:space="preserve">Rezanje asfalta debeline  na pločniku deb. do 8 cm </t>
  </si>
  <si>
    <t>Rušenje asfalta, nakladanje in odvoz ruševin v stalno deponijo, vključno z vsemi stroški na deponiji; asfalt debeline deb. do 8. cm, pas v širini cca 40 cm</t>
  </si>
  <si>
    <t>Ročni / strojni izkop jarka v zemljišču III.KTG, z odmetom izkopane zemlkje na rob izkopa za poznejši zasip - globina izkopa do h = 60 cm - izkop po trasi polaganja strelovoda; v enotni ceni upoštevati tudi zasip po končanem polaganju strelovoda, z materialom od izkopa.</t>
  </si>
  <si>
    <t>Asafaltiranje površine - pas v širini cca 40 cm; nosilna asfaltna plast - bituminiziran gramozni tampon d = 5 cm + obrabni sloj v debelini d = 3,00 cm</t>
  </si>
  <si>
    <r>
      <rPr>
        <b/>
        <sz val="9"/>
        <rFont val="Arial Unicode MS"/>
        <family val="2"/>
      </rPr>
      <t>Spuščeni stropovi v mansardi - suhi prostori: kompletna izdelava v sestavi:</t>
    </r>
    <r>
      <rPr>
        <sz val="9"/>
        <rFont val="Arial Unicode MS"/>
        <family val="2"/>
      </rPr>
      <t xml:space="preserve">
a./ dobava in vgrajevanje ognjevarne stropne mavčne plošče kot npr: KNAUF GFK d = 2 x 15 mm ali enakovredno. Fugirajo se stiki obeh slojev. Vidni sloj plošč se armira s trakom iz steklenih vlaken ali papirnim, fugirniom trakom. Fugirna masa kot npr: UNIFLOTT. V enotni ceni zajeta vsa pomožna dela, vsa potrebna pocikna kovinska podkonstrukcija, pomožni delovni odri, prenosi in transporti do mesta vgrajevanja.</t>
    </r>
  </si>
  <si>
    <t>OPOMBA: Dimenzijo ogrodja kompaktne toplotne postaje je potrebno preveriti in prilagoditi pred izvedbo zaradi lažjega vnosa v prostor toplotne postaje ter v izogib dodatnim stroškom zaradi morebitnih gradbenih del oziroma nepotrebne predelave ogrodja.</t>
  </si>
  <si>
    <t>Manometer v okroglem ohišju Ø 80 mm, z varilnim kolčakom, navojnim priključkom DN 15, manometrsko navojno pipico DN 15, komplet z montažnim in z montažnim in tesnilnim materialom - z merilnim območjem od 0 do 6,0 bar</t>
  </si>
  <si>
    <t>Termostatska glava z možnostjo omejevanja temperature, s plinskim polnjenjem, z vgrajenim tipalom, s protizmrzovalno zaščito, opremljena z zaskočnim priključkom primeren za montažo na termostatski ventil z vgrajenim tipalom DANFOSS tip 2940 ali enakovredni</t>
  </si>
  <si>
    <t>Splošna določuila:</t>
  </si>
  <si>
    <t>Splošna določila:</t>
  </si>
  <si>
    <t>Opomba: Telefonski dovod do objekta je obstoječ in ni predmet tega načrta!</t>
  </si>
  <si>
    <t xml:space="preserve">Priklop glavnih dovodnih kablov od PMO do predmetnih razdelilnikov ( PMO ni predmet tega načrta ), komplet priklop; </t>
  </si>
  <si>
    <r>
      <rPr>
        <b/>
        <sz val="9"/>
        <rFont val="Arial Unicode MS"/>
        <family val="2"/>
      </rPr>
      <t>Demontaža obstoječih vrat velikosti do 2,00 m2/ kom;</t>
    </r>
    <r>
      <rPr>
        <sz val="9"/>
        <rFont val="Arial Unicode MS"/>
        <family val="2"/>
      </rPr>
      <t xml:space="preserve">
- ročno rušenje in iznos odpadkov v gradbiščno deponijo (H = do 20 m, V = 0-16 m, povprečno 8,00 m);  sortiranje odpadkov in kasnejši odvoz v stalno deponijo oddaljeno do 15 km ; v ceni so zajete tudi odstranitve podbojev; vključno z vsemi stroški na deponiji,pomožnimi deli,  prenosi in transporti</t>
    </r>
  </si>
  <si>
    <t>Odstranitev parketa deb. 24 mm</t>
  </si>
  <si>
    <t>Odstranitev lesenega opaža, deske 24 mm, vključno z letvami 8/5 cm, ki so položene v nasutju</t>
  </si>
  <si>
    <t>Odstranitev gramoznega nasutja. Točno debelino odstranitve nasutja bo določil nadzorni organ glede na projektirano novo sestavo tlakov.</t>
  </si>
  <si>
    <r>
      <rPr>
        <b/>
        <sz val="9"/>
        <rFont val="Arial Unicode MS"/>
        <family val="2"/>
      </rPr>
      <t>Rušenje obstoječih ometov in stenskih oblog;</t>
    </r>
    <r>
      <rPr>
        <sz val="9"/>
        <rFont val="Arial Unicode MS"/>
        <family val="2"/>
      </rPr>
      <t xml:space="preserve">
- ročno rušenje in iznos odpadkov v gradbiščno deponijo (H = do 20 m, V = 0-16 m, povprečno 8,00 m);  sortiranje odpadkov in kasnejši odvoz v stalno deponijo oddaljeno do 15 km; vključno z vsemi stroški na deponiji,pomožnimi deli,  prenosi in transporti. Upoštevana debelina ometov do 3,5 cm</t>
    </r>
  </si>
  <si>
    <t>odstranitev ometov debeline do 3,00 cm</t>
  </si>
  <si>
    <r>
      <rPr>
        <b/>
        <sz val="9"/>
        <rFont val="Arial Unicode MS"/>
        <family val="2"/>
      </rPr>
      <t>Odstranitev/struganje obstoječe barve na stropovih;</t>
    </r>
    <r>
      <rPr>
        <sz val="9"/>
        <rFont val="Arial Unicode MS"/>
        <family val="2"/>
      </rPr>
      <t xml:space="preserve">
- ročno rušenje in iznos odpadkov v gradbiščno deponijo (H = do 20 m, V = do 8,00 m); sortiranje odpadkov in kasnejši odvoz v stalno deponijo oddaljeno do 15 km ; vključno z vsemi stroški na deponiji,pomožnimi deli,  prenosi in transporti. Eventuelna odstranitev ometov je zajeta v post. a.1.6.a. V tem slučaju se strugenje ne obračuna</t>
    </r>
  </si>
  <si>
    <r>
      <rPr>
        <b/>
        <sz val="9"/>
        <rFont val="Arial Unicode MS"/>
        <family val="2"/>
      </rPr>
      <t xml:space="preserve">Rušenje teraco plošč deb.2 cm in betonskega betonskega  estriha  deb.6 cm  </t>
    </r>
    <r>
      <rPr>
        <sz val="9"/>
        <rFont val="Arial Unicode MS"/>
        <family val="2"/>
      </rPr>
      <t>- odstranitev vseh slojev do obstoječe AB plošče;</t>
    </r>
    <r>
      <rPr>
        <b/>
        <sz val="9"/>
        <rFont val="Arial Unicode MS"/>
        <family val="2"/>
      </rPr>
      <t xml:space="preserve"> HODNIKI:</t>
    </r>
    <r>
      <rPr>
        <sz val="9"/>
        <rFont val="Arial Unicode MS"/>
        <family val="2"/>
      </rPr>
      <t xml:space="preserve"> skupna debelina tlaka cca 8,00 cm
- ročno rušenje in iznos odpadkov v gradbiščno deponijo (H = do 20 m, V = 0-16 m, povprečno 8,00 m; sortiranje odpadkov in kasnejši odvoz v stalno deponijo oddaljeno do 15 km ; vključno z vsemi stroški na deponiji,pomožnimi deli,  prenosi in transporti.</t>
    </r>
  </si>
  <si>
    <r>
      <rPr>
        <b/>
        <sz val="9"/>
        <rFont val="Arial Unicode MS"/>
        <family val="2"/>
      </rPr>
      <t>Rušenje talne keramike</t>
    </r>
    <r>
      <rPr>
        <sz val="9"/>
        <rFont val="Arial Unicode MS"/>
        <family val="2"/>
      </rPr>
      <t xml:space="preserve"> - odstranitev vseh slojev do obstoječe tlačne AB plošče;</t>
    </r>
    <r>
      <rPr>
        <b/>
        <sz val="9"/>
        <rFont val="Arial Unicode MS"/>
        <family val="2"/>
      </rPr>
      <t xml:space="preserve"> KOPALNICE: </t>
    </r>
    <r>
      <rPr>
        <sz val="9"/>
        <rFont val="Arial Unicode MS"/>
        <family val="2"/>
      </rPr>
      <t>skupna debelina tlaka cca 7,00 cm
- ročno rušenje in iznos odpadkov v gradbiščno deponijo (H = do 20 m, V = povprečno 8,00 m);  sortiranje odpadkov in kasnejši odvoz v stalno deponijo oddaljeno do 15 km ; vključno z vsemi stroški na deponiji,pomožnimi deli,  prenosi in transporti.</t>
    </r>
  </si>
  <si>
    <r>
      <rPr>
        <b/>
        <sz val="9"/>
        <rFont val="Arial Unicode MS"/>
        <family val="2"/>
      </rPr>
      <t>Rušenje talne hidroizolacije v obstoječih sanitarijah</t>
    </r>
    <r>
      <rPr>
        <sz val="9"/>
        <rFont val="Arial Unicode MS"/>
        <family val="2"/>
      </rPr>
      <t xml:space="preserve"> (bitumenska H.I.); ročno rušenje in iznos odpadkov v gradbiščno deponijo (H = do 20 m, V povprečno do 8,00 m); sortiranje odpadkov in kasnejši odvoz v stalno deponijo oddaljeno do 15 km ; vključno z vsemi stroški na deponiji,pomožnimi deli,  prenosi in transporti.
</t>
    </r>
  </si>
  <si>
    <r>
      <rPr>
        <b/>
        <sz val="9"/>
        <rFont val="Arial Unicode MS"/>
        <family val="2"/>
      </rPr>
      <t xml:space="preserve">Rušenje obstoječe nizkostenske keramične ali teraco obloge na hodnikih: </t>
    </r>
    <r>
      <rPr>
        <sz val="9"/>
        <rFont val="Arial Unicode MS"/>
        <family val="2"/>
      </rPr>
      <t>višina obdelave do cca. 30 cm; ročno rušenje in iznos odpadkov v gradbiščno deponijo (H = do 20 m, V = do 8,00 m); sortiranje odpadkov in kasnejši odvoz v stalno deponijo oddaljeno do 15 km ; vključno z vsemi stroški na deponiji,pomožnimi deli,  prenosi in transporti.</t>
    </r>
  </si>
  <si>
    <r>
      <rPr>
        <b/>
        <sz val="9"/>
        <rFont val="Arial Unicode MS"/>
        <family val="2"/>
      </rPr>
      <t>Rušenje obstoječe lesene stene z nadsvetlobo;</t>
    </r>
    <r>
      <rPr>
        <sz val="9"/>
        <rFont val="Arial Unicode MS"/>
        <family val="2"/>
      </rPr>
      <t xml:space="preserve">
- ročno rušenje in iznos odpadkov v gradbiščno deponijo (H = do 20 m, V = povprečno 8,00 m); sortiranje odpadkov in kasnejši odvoz v stalno deponijo oddaljeno do 15 km ; vključno z vsemi stroški na deponiji,pomožnimi deli,  prenosi in transporti.</t>
    </r>
  </si>
  <si>
    <r>
      <rPr>
        <b/>
        <sz val="9"/>
        <rFont val="Arial Unicode MS"/>
        <family val="2"/>
      </rPr>
      <t>Rušenje opečnih sten različnih debelin:</t>
    </r>
    <r>
      <rPr>
        <sz val="9"/>
        <rFont val="Arial Unicode MS"/>
        <family val="2"/>
      </rPr>
      <t xml:space="preserve">  ročno/ strojno rušenje in iznos odpadkov v gradbiščno deponijo (H = do 20 m, V =  povprečno 8,00 m);  sortiranje odpadkov in kasnejši odvoz v stalno deponijo oddaljeno do 15 km ; vključno z vsemi stroški na deponiji,pomožnimi deli,  prenosi in transporti.</t>
    </r>
  </si>
  <si>
    <r>
      <rPr>
        <b/>
        <sz val="9"/>
        <rFont val="Arial Unicode MS"/>
        <family val="2"/>
      </rPr>
      <t xml:space="preserve">Rušenje/izdelava odprtin za izvedbo preklad nad vhodnimi vrati </t>
    </r>
    <r>
      <rPr>
        <sz val="9"/>
        <rFont val="Arial Unicode MS"/>
        <family val="2"/>
      </rPr>
      <t>v opečnih zidovih, vključno varnostno podpiranje obstoječe konstrukcije do polne  tlačne trdnosti nove betonske preklade ; ročno rušenje in iznos odpadkov v gradbiščno deponijo (H = do 20 m, V = povprečno 8,00 m); sortiranje odpadkov in kasnejši odvoz v stalno deponijo oddaljeno do 15 km ; vključno z vsemi stroški na deponiji,pomožnimi deli,  prenosi in transporti.</t>
    </r>
  </si>
  <si>
    <r>
      <t xml:space="preserve">Izdelava prebojev v stenah in stropovih za prehode inštalacij: </t>
    </r>
    <r>
      <rPr>
        <sz val="9"/>
        <rFont val="Arial Unicode MS"/>
        <family val="2"/>
      </rPr>
      <t xml:space="preserve">in iznos odpadkov v gradbiščno deponijo (H = do 20 m, V = povprečno 8,00 m); sortiranje odpadkov in kasnejši odvoz v stalno deponijo oddaljeno do 15 km ; vključno z vsemi stroški na deponiji,pomožnimi deli,  prenosi in transporti. </t>
    </r>
  </si>
  <si>
    <t xml:space="preserve">vrtanje prebojev s kronsko žago - preboji fi 150 mm, deb. betona do 20 cm </t>
  </si>
  <si>
    <t>Izvedba prebojev v AB ploščah deb. do 12 cm z rezanjem:</t>
  </si>
  <si>
    <r>
      <rPr>
        <b/>
        <sz val="9"/>
        <rFont val="Arial Unicode MS"/>
        <family val="2"/>
      </rPr>
      <t>Rušenje / demontaža obstoječe opečne kritine ( zareznik),</t>
    </r>
    <r>
      <rPr>
        <sz val="9"/>
        <rFont val="Arial Unicode MS"/>
        <family val="2"/>
      </rPr>
      <t xml:space="preserve"> ročni iznos; sortiranje odpadkov na gradbiščni deponiji h=do 20 m; V = povprečno  20 m; in kasnejši odovoz v stalno deponijo oddaljeno do 15 km, vključno z vsemi stroški na deponiji. Izvajalec je dolžan predati vse evidenčne lste o predaji materiala v stalno deponijo. V enotni ceni morajo biti vključena vsa pomožna dela, prensoi in trasnporti material do gradbiščne deponije. V ceni zajeti tudi odstranitev obsteječih letev</t>
    </r>
  </si>
  <si>
    <t>Rušenje poševnine obstoječega dimnika; ostalo enako kot postavka a.1.14</t>
  </si>
  <si>
    <t>Rušenje / odstranitev obstoječega tlaka - malton v debelini 5 cm; Transport V= 16 m, ostalo enako kot postavka a.1.14</t>
  </si>
  <si>
    <t>Demontaža obsteječih pocionkanih žlebov - horizontalni in vertikalni odtočni žlebovi; ostalo enako kot postavka a.1.14</t>
  </si>
  <si>
    <t>Rušenje / demontaža obstoječih strešnih oken dim 45 x 45 cm; ostalo enako kot postavka a.1.14</t>
  </si>
  <si>
    <r>
      <rPr>
        <b/>
        <sz val="9"/>
        <rFont val="Arial Unicode MS"/>
        <family val="2"/>
      </rPr>
      <t xml:space="preserve">Grobo in fino čiščenje talnih površin </t>
    </r>
    <r>
      <rPr>
        <sz val="9"/>
        <rFont val="Arial Unicode MS"/>
        <family val="2"/>
      </rPr>
      <t>-  po končanih rušitevnih delih - čiščenje površin pred nadaljevanjem ostalih del, z ročnim iznosom odpadkov v gradbiščno deponijo H = DO 20 m; V = povprečno 8,00 m, sortiranje odpadkov, nakladanje in odvoz v stalno deponijo oddaljeno do 15 km, vključno z vsemi stroški na stalni deponiji, izvajalec je dolžan predati vse evidenčne liste o oddaji odpadnega materiala v stalno deponijo.</t>
    </r>
  </si>
  <si>
    <r>
      <rPr>
        <b/>
        <sz val="9"/>
        <rFont val="Arial Unicode MS"/>
        <family val="2"/>
      </rPr>
      <t>Odstranitev in iznos opreme v stanovanju</t>
    </r>
    <r>
      <rPr>
        <sz val="9"/>
        <rFont val="Arial Unicode MS"/>
        <family val="2"/>
      </rPr>
      <t xml:space="preserve"> (1 kompletno stanovanje ); ročni iznos opreme kot so stoli, mize, omare postelje, kuhinjska oprema itd…ročni prenos na gradbiščno deponijo H = do 20 m; V =  povprečno do 8,00 m, sortiranje odpadkov, nakladanje in transport v stalno deponijo na razsdaljo do 15 km, vključno z vsemi stroški na deponiji. Izvajalec je dolžan predati vse evidenečne liste o predaji odpadnega materiala v stalno deponijo.</t>
    </r>
  </si>
  <si>
    <r>
      <t>grobi in fini omet stropov.</t>
    </r>
    <r>
      <rPr>
        <sz val="9"/>
        <rFont val="Arial Unicode MS"/>
        <family val="2"/>
      </rPr>
      <t xml:space="preserve"> Pri grobem ometu upoštevati rabiciranje, saj se omet izvaja na leseni opaž po odstranitvi trstike.</t>
    </r>
  </si>
  <si>
    <r>
      <t xml:space="preserve"> </t>
    </r>
    <r>
      <rPr>
        <b/>
        <sz val="9"/>
        <rFont val="Arial Unicode MS"/>
        <family val="2"/>
      </rPr>
      <t>Vertikalna izolacija</t>
    </r>
    <r>
      <rPr>
        <sz val="9"/>
        <rFont val="Arial Unicode MS"/>
        <family val="2"/>
      </rPr>
      <t xml:space="preserve"> v območju tuša premaz tudi po stenah v širini 1,00 m, do stropa. Tip hidroizolaije kot post. a.2.5. 
</t>
    </r>
  </si>
  <si>
    <r>
      <rPr>
        <b/>
        <sz val="9"/>
        <rFont val="Arial Unicode MS"/>
        <family val="2"/>
      </rPr>
      <t xml:space="preserve">Zidarska obdelava okenskih špalet </t>
    </r>
    <r>
      <rPr>
        <sz val="9"/>
        <rFont val="Arial Unicode MS"/>
        <family val="2"/>
      </rPr>
      <t>po odstranitvi obstoječih oken; obdelava s fino cementno malto CM 1:2 - notranja stran; ostalo enako kot postavka a.2.2.. Obračun: po razviti površini špalete.</t>
    </r>
  </si>
  <si>
    <r>
      <rPr>
        <b/>
        <sz val="9"/>
        <rFont val="Arial Unicode MS"/>
        <family val="2"/>
      </rPr>
      <t>Zidarska obdelava okenskih špalet po odstranitvi obstoječih oken</t>
    </r>
    <r>
      <rPr>
        <sz val="9"/>
        <rFont val="Arial Unicode MS"/>
        <family val="2"/>
      </rPr>
      <t>; obdelava s fino cementno malto CM 1:2 / fasada. Obračun: po razviti površini špalete.</t>
    </r>
  </si>
  <si>
    <r>
      <t>Zapora pločnika ob objektu Zarnikova 4 (javna površina)</t>
    </r>
    <r>
      <rPr>
        <sz val="9"/>
        <rFont val="Arial Unicode MS"/>
        <family val="2"/>
      </rPr>
      <t xml:space="preserve"> za čas izvedbe  del na fasadi in strehi. V ceni zajeti izdelavo načrta zapore, pridobitev soglasja za izvedbo zapore na MOL-u, plačilo takse za čas zapore, kot tudi stroške signalizacije zapore, skladno z načrtom zapore. Ponuditi pavšalni znesek.  </t>
    </r>
  </si>
  <si>
    <r>
      <rPr>
        <b/>
        <sz val="9"/>
        <rFont val="Arial Unicode MS"/>
        <family val="2"/>
      </rPr>
      <t xml:space="preserve">Nepredvidena dela </t>
    </r>
    <r>
      <rPr>
        <sz val="9"/>
        <rFont val="Arial Unicode MS"/>
        <family val="2"/>
      </rPr>
      <t>- ocena 5 % od vrednosti G.O.I.. del - dejanski obračun se izvede na osnovi naročil na mestu samem po predhodnem dogovoru</t>
    </r>
  </si>
  <si>
    <r>
      <rPr>
        <b/>
        <sz val="9"/>
        <rFont val="Arial Unicode MS"/>
        <family val="2"/>
      </rPr>
      <t>poz. T1  - tla v kopalnici, etaže N1, N2, N3, N4 in mansarda</t>
    </r>
    <r>
      <rPr>
        <sz val="9"/>
        <rFont val="Arial Unicode MS"/>
        <family val="2"/>
      </rPr>
      <t xml:space="preserve">
Kompletna izdelava tlaka v sestavi:
- suhi estrih, kot npr. Knauf element Aquapanel Floor d=22mm ali enakovredno. Na površini suhega estriha se izvede globinski temeljni premaz s produktom kot npr. K451 Knauf Tiefengrund, kar je zajeti v enotni ceni suhega estriha  
- razbremenilna plošča, kot npr. Fasoperl A8 d=8mm ali enakovredno
- toplotna izolacija, kot npr. Knauf Insulation talna plošča TPST d=4cm ali enakovredno
- suho nasutje, kot npr. Bituperl v debelini 3 cm, z obvezno 10 % komprimacijo</t>
    </r>
  </si>
  <si>
    <r>
      <rPr>
        <b/>
        <sz val="9"/>
        <rFont val="Arial Unicode MS"/>
        <family val="2"/>
      </rPr>
      <t xml:space="preserve">Tlaki na hodnikih </t>
    </r>
    <r>
      <rPr>
        <sz val="9"/>
        <rFont val="Arial Unicode MS"/>
        <family val="2"/>
      </rPr>
      <t>( PT+1.ND+2.ND+3.ND+4.ND): kompletna izdelava tlakov v sestavi:
a./ kompletna izdelava mikroarmiranih cementnih estrihov  deb. 5 cm,  C20/25, armirani z mikroarmatura PP, vsebnost 0.95 kg/m2, npr.: FIBRILs F 120 ali enakovredno. Estrihi so po obodu dilatirani s stiropor trakom debeline min. 1,00 cm. Površina mora biti ravna po DIN 18202 za stanovanjske zgradbe.
b./ ločilni sloj; PE folija, d= 0,15 mm
c./ toplotna in akustična izoalcija, d= 2,00 cm; dobava in polaganje kamene volne SIST EN 13162 (λR= 0,037 W/(m.K); ρ= 105 kg/m3, npr.: KNAUF INSULATION TP ali enakovredno (polaganje na obstoječo stropno konstrukcijo).</t>
    </r>
  </si>
  <si>
    <r>
      <rPr>
        <b/>
        <sz val="9"/>
        <rFont val="Arial Unicode MS"/>
        <family val="2"/>
      </rPr>
      <t>poz. T2 - tla v stanovanjih, etaže N1, N2, N3, N4 in mansarda</t>
    </r>
    <r>
      <rPr>
        <sz val="9"/>
        <rFont val="Arial Unicode MS"/>
        <family val="2"/>
      </rPr>
      <t xml:space="preserve">
Kompletna izdelava tlaka v sestavi:
- suhi estrih, kot npr. Knauf element Aquapanel Floor d=22mm ali enakovredno. Na površini suhega estriha se izvede globinski temeljni premaz s produktom kot npr. K451 Knauf Tiefengrund, kar je zajeti v enotni ceni suhega estriha  
- razbremenilna plošča, kot npr. Fasoperl A8 d=8mm ali enakovredno
- toplotna izolacija, kot npr. Knauf Insulation talna plošča TPST d=4cm ali enakovredno
- suho nasutje, kot npr. Bituperl v debelini 3 cm, z obvezno 10 % komprimacijo</t>
    </r>
  </si>
  <si>
    <r>
      <rPr>
        <b/>
        <sz val="9"/>
        <rFont val="Arial Unicode MS"/>
        <family val="2"/>
      </rPr>
      <t>poz. T1.1 - tla v kopalnici, etaža Pritličje.</t>
    </r>
    <r>
      <rPr>
        <sz val="9"/>
        <rFont val="Arial Unicode MS"/>
        <family val="2"/>
      </rPr>
      <t xml:space="preserve">
Enako kot sestav T1, post. a.3.1</t>
    </r>
  </si>
  <si>
    <r>
      <rPr>
        <b/>
        <sz val="9"/>
        <rFont val="Arial Unicode MS"/>
        <family val="2"/>
      </rPr>
      <t>poz. T2.1 - tla v stanovanjih, etaža Pritličje.</t>
    </r>
    <r>
      <rPr>
        <sz val="9"/>
        <rFont val="Arial Unicode MS"/>
        <family val="2"/>
      </rPr>
      <t xml:space="preserve">
Kompletna izdelava tlaka v sestavi:
- suhi estrih, kot npr. Knauf element Aquapanel Floor d=22mm ali enakovredno. Na površini suhega estriha se izvede globinski temeljni premaz s produktom kot npr. K451 Knauf Tiefengrund, kar je zajeti v enotni ceni suhega estriha  
- razbremenilna plošča, kot npr. Fasoperl A8 d=8mm ali enakovredno
- toplotna izolacija, kot npr. Knauf Insulation talna plošča TPST d=4cm ali enakovredno
- suho nasutje, kot npr. Bituperl v debelini 3 cm, z obvezno 10 % komprimacijo</t>
    </r>
  </si>
  <si>
    <t>rušenje / odstranitev lesenega poveznika dim: 24 / 24 cm ; ročni iznos odpadkov v gradbišno deponijo H = do 20 m; V = cca 16  m; sortiranje odpadkov na gradbiščni deponiji in kasnejši odovoz v stalno deponijo oddaljeno do 15 km, vključno z vsemi stroški na deponiji. Izvajalec je dolžan predati vse evidenčne lste o predaji materiala v stalno deponijo. V enotni ceni morajo biti vključena vsa pomožna dela, prensoi in trasnporti material do gradbiščne deponije. V obračunu je podana skupna dolžnina vseh poveznikov, ki se odstranijo, skupaj kom 4 kom</t>
  </si>
  <si>
    <t>rušenje / odstranitev obstoječih špirovcev dim 12 x 14 cm na mestu nove strehe / frčade, odrez špirovce po detajlu statika, odrez v dolžini cca 320 cm, ročni iznos odpadkov v gradbiščno deponijo, sortiranje odpadkov, nakladnje in odovoz v stalno deponijo oddaljeno do 15 km, vključno z vsemi stroški na stalni deponiji. Skupno predvideno za odrez 34 špirovcev. V obračunu je podana skupna količina v m3</t>
  </si>
  <si>
    <r>
      <rPr>
        <b/>
        <sz val="9"/>
        <rFont val="Arial Unicode MS"/>
        <family val="2"/>
      </rPr>
      <t xml:space="preserve">POZ ST 1 in ST 1.1 - streha </t>
    </r>
    <r>
      <rPr>
        <sz val="9"/>
        <rFont val="Arial Unicode MS"/>
        <family val="2"/>
      </rPr>
      <t>- opečni zarezniki 37 stopinj - območje stanovanj: kompletna izvedba pokrivanja strešin z opečnimi zarezniki (kompletno z vsemi sistemskimi strešniki za prezračevanje strehe, zaključki, rezanji strešnikov ob grebenih ipd.), vključno z dobavo in vgrajevanjem strešnih letev dim 5/8 cm in kontra letev dim. 4/5 cm + paropropustna vodotesna sekundarna strešna kritina kot npr: KI LDS 0,04 ali enakovredno + sistemski lepilni trakovi KI LDS 0,04, + leseni opaž: š = 10- 16 cm; d = 24 mm, v razmaku 2,00 cm</t>
    </r>
  </si>
  <si>
    <r>
      <rPr>
        <b/>
        <sz val="9"/>
        <rFont val="Arial Unicode MS"/>
        <family val="2"/>
      </rPr>
      <t>Horizontalni odtočni žlebovi:</t>
    </r>
    <r>
      <rPr>
        <sz val="9"/>
        <rFont val="Arial Unicode MS"/>
        <family val="2"/>
      </rPr>
      <t xml:space="preserve"> izdelava, dobava in montaža polkrožnih odtočnih žlebov iz barvne ALU pločevine d = 1,20 mm; r.š. = 35 cm, vključno z vsem tesnilnim in pritrdilnim materialom ter vso potrebmno pocinkano podkonstrukcijo; sidranje v lesene špirovce, kompeltno z vsemi pomožnimi deli, prenosi in transporti vsega materiala do mesta montaže. Vse mere mora izvajalec kontrolirati na mestu samem pred izdelavo in montažo. Žlebovi na frčadah in v kapu osnovne strahe.</t>
    </r>
  </si>
  <si>
    <r>
      <rPr>
        <b/>
        <sz val="9"/>
        <rFont val="Arial Unicode MS"/>
        <family val="2"/>
      </rPr>
      <t xml:space="preserve">Vertikalni odtočni žlebovi: </t>
    </r>
    <r>
      <rPr>
        <sz val="9"/>
        <rFont val="Arial Unicode MS"/>
        <family val="2"/>
      </rPr>
      <t xml:space="preserve"> izdelava, dobava in montaža okroglih  vertikalnihodtočnih žlebov iz barvne  ALU pločevine d = 1,20 mm; fi  = 150 mm cm, vključno z vsem tesnilnim in pritrdilnim materialom ter vso potrebmno pocinkano podkonstrukcijo; sidranje z nerjavečimi sidri v obstoječi zid, kompletno z vsemi pomožnimi deli, prenosi in transporti vsega materiala do mesta montaže. Vse mere mora izvajalec kontrolirati na mestu samem pred izdelavo in montažo. Vključno odtočne cei iz frčad na osnovno streho. </t>
    </r>
  </si>
  <si>
    <r>
      <rPr>
        <b/>
        <sz val="9"/>
        <rFont val="Arial Unicode MS"/>
        <family val="2"/>
      </rPr>
      <t xml:space="preserve">Priklljuček vertikalnih odtočnih cevi na peskolove </t>
    </r>
    <r>
      <rPr>
        <sz val="9"/>
        <rFont val="Arial Unicode MS"/>
        <family val="2"/>
      </rPr>
      <t>- priključek se izvede z LTŽ kolenom 90 stopinj na obstoječe peskolove, ostalo enako kot postavka b.1.9</t>
    </r>
  </si>
  <si>
    <t>Stešna finalna kritina na instalacijskih jaških: kompletna izdelava, dobava in montaža barvne ALU pločevine d = 1,20 mm, vključno z vsem tesnilnim in pritrdilnim maerialom - izdelava po detajlu arhitekta, vse mere kontrolirati na mestu samem pred izdelavo in montažo.</t>
  </si>
  <si>
    <r>
      <rPr>
        <b/>
        <sz val="9"/>
        <rFont val="Arial Unicode MS"/>
        <family val="2"/>
      </rPr>
      <t>Pocinkani linijski snegolovi:</t>
    </r>
    <r>
      <rPr>
        <sz val="9"/>
        <rFont val="Arial Unicode MS"/>
        <family val="2"/>
      </rPr>
      <t xml:space="preserve"> izdelava, dobava in vgrajevanje linijskih snegolovov, kompletno z vsem tesnilnim in pritrdilnim materialom, vse mere kontrolirati na mestu samem pred izdelavo in montažo, v enotnih cenah morajo biti zajeta vsa pomožna delas, prenosi in transporti materiala do mesta vgrajevanja. Snegolovi na frčadah in v kapu osnovne strehe</t>
    </r>
  </si>
  <si>
    <r>
      <rPr>
        <b/>
        <sz val="9"/>
        <rFont val="Arial Unicode MS"/>
        <family val="2"/>
      </rPr>
      <t>V1M 90/210 - VHODNA VRATA NA HODNIK - 1D</t>
    </r>
    <r>
      <rPr>
        <sz val="9"/>
        <rFont val="Arial Unicode MS"/>
        <family val="2"/>
      </rPr>
      <t xml:space="preserve">
požarna vrata EI</t>
    </r>
    <r>
      <rPr>
        <vertAlign val="subscript"/>
        <sz val="9"/>
        <rFont val="Arial Unicode MS"/>
        <family val="2"/>
      </rPr>
      <t xml:space="preserve">2 </t>
    </r>
    <r>
      <rPr>
        <sz val="9"/>
        <rFont val="Arial Unicode MS"/>
        <family val="2"/>
      </rPr>
      <t>30C3-NP
- svetla dimenzija: 90/210
- zidarska dim./deb. zidu: 100/215 d=30cm
- okvir/obdelava: kovinski objemni, pleskan
- krilo/obdelava: kovinsko, izol. jedro, obdelano z laminatom
- okovje: 3 x nasadilo, kromirano
- ključavnica: cilindrična, kromirana
- obloga špalete/obdelava
Opomba:
- požarna vrata EI230C3-NP
- suhomontažna izvedba vrat
- samozapiralo
- mere kontrolirati na mestu</t>
    </r>
  </si>
  <si>
    <r>
      <rPr>
        <b/>
        <sz val="9"/>
        <rFont val="Arial Unicode MS"/>
        <family val="2"/>
      </rPr>
      <t>V2M 80/210 - VHODNA VRATA V STANOVANJA - 3D, 4L</t>
    </r>
    <r>
      <rPr>
        <sz val="9"/>
        <rFont val="Arial Unicode MS"/>
        <family val="2"/>
      </rPr>
      <t xml:space="preserve">
požarna vrata EI</t>
    </r>
    <r>
      <rPr>
        <vertAlign val="subscript"/>
        <sz val="9"/>
        <rFont val="Arial Unicode MS"/>
        <family val="2"/>
      </rPr>
      <t xml:space="preserve">2 </t>
    </r>
    <r>
      <rPr>
        <sz val="9"/>
        <rFont val="Arial Unicode MS"/>
        <family val="2"/>
      </rPr>
      <t>30; svetla dimenzija: 80/210; zidarska dim./deb. zidu: 90/215 d=22cm
- okvir/obdelava: kovinski objemni, pleskan
- krilo/obdelava: leseno, pleskano belo
- okovje: 3 x nasadilo, kromirano
- ključavnica: cilindrična, kromirana
- obloga špalete/obdelava
Opomba: požarna vrata EI230;  suhomontažna izvedba vrat s kukalom; kamniti prag, d=2cm; mere kontrolirati na mestu</t>
    </r>
  </si>
  <si>
    <r>
      <rPr>
        <b/>
        <sz val="9"/>
        <rFont val="Arial Unicode MS"/>
        <family val="2"/>
      </rPr>
      <t>V3M 80/210 - VRATA V KOPALNICO - 2D, 5L</t>
    </r>
    <r>
      <rPr>
        <sz val="9"/>
        <rFont val="Arial Unicode MS"/>
        <family val="2"/>
      </rPr>
      <t xml:space="preserve">
- svetla dimenzija: 80/210: zidarska dim./deb. zidu: 90/215 d=15cm
- okvir/obdelava: kovinski
- krilo/obdelava: leseno, obdelano z laminatom
- okovje: kromirano
- ključavnica: cilindrična, kromirana
- obloga špalete/obdelava
Opomba: suhomontažna izvedba vrat; v vratih prezračevalna rešetka AR-4/P 425x225; po projektu strojnih instalacij
- lesni prag, d=15mm
- mere kontrolirati na mestu</t>
    </r>
  </si>
  <si>
    <r>
      <rPr>
        <b/>
        <sz val="9"/>
        <rFont val="Arial Unicode MS"/>
        <family val="2"/>
      </rPr>
      <t>V4 80/200 - VHODNA VRATA V STANOVANJA - 3L, 6D</t>
    </r>
    <r>
      <rPr>
        <sz val="9"/>
        <rFont val="Arial Unicode MS"/>
        <family val="2"/>
      </rPr>
      <t xml:space="preserve">
požarna vrata EI</t>
    </r>
    <r>
      <rPr>
        <vertAlign val="subscript"/>
        <sz val="9"/>
        <rFont val="Arial Unicode MS"/>
        <family val="2"/>
      </rPr>
      <t>2</t>
    </r>
    <r>
      <rPr>
        <sz val="9"/>
        <rFont val="Arial Unicode MS"/>
        <family val="2"/>
      </rPr>
      <t>30; svetla dimenzija: 80/200:  zidarska dim./deb. zidu: 90/205 d=15cm
- okvir/obdelava: kovinski objemni, pleskan belo
- krilo/obdelava: leseno, pleskano belo
- okovje: 3 x nasadilo, kromirano
- ključavnica: cilindrična, kromirana
- obloga špalete/obdelava
Opomba: požarna vrata  EI</t>
    </r>
    <r>
      <rPr>
        <vertAlign val="subscript"/>
        <sz val="9"/>
        <rFont val="Arial Unicode MS"/>
        <family val="2"/>
      </rPr>
      <t>2</t>
    </r>
    <r>
      <rPr>
        <sz val="9"/>
        <rFont val="Arial Unicode MS"/>
        <family val="2"/>
      </rPr>
      <t>30; suhomontažna izvedba vrat
- kamniti prag, granit, d=1,5cm
- kukalo
- mere kontrolirati na mestu</t>
    </r>
  </si>
  <si>
    <r>
      <rPr>
        <b/>
        <sz val="9"/>
        <rFont val="Arial Unicode MS"/>
        <family val="2"/>
      </rPr>
      <t xml:space="preserve">V 4. 1 80/200 + 70 - VHODNA VRATA V STANOVANJA  z nadsvetlobo-  1D:
</t>
    </r>
    <r>
      <rPr>
        <sz val="9"/>
        <rFont val="Arial Unicode MS"/>
        <family val="2"/>
      </rPr>
      <t>-svetla dim: 80/200+80/70 cm; 
-zidarska mera: 90/275 ; d = 15,00 cm
požarna vrata EI</t>
    </r>
    <r>
      <rPr>
        <vertAlign val="subscript"/>
        <sz val="9"/>
        <rFont val="Arial Unicode MS"/>
        <family val="2"/>
      </rPr>
      <t>2</t>
    </r>
    <r>
      <rPr>
        <sz val="9"/>
        <rFont val="Arial Unicode MS"/>
        <family val="2"/>
      </rPr>
      <t>30; svetla dimenzija
- okvir/obdelava: kovinski objemni, pleskan belo
- krilo/obdelava: leseno, pleskano belo
- okovje: 3 x nasadilo, kromirano
- ključavnica: cilindrična, kromirana
- obloga špalete/obdelava
Opomba: požarna vrata  EI</t>
    </r>
    <r>
      <rPr>
        <vertAlign val="subscript"/>
        <sz val="9"/>
        <rFont val="Arial Unicode MS"/>
        <family val="2"/>
      </rPr>
      <t>2</t>
    </r>
    <r>
      <rPr>
        <sz val="9"/>
        <rFont val="Arial Unicode MS"/>
        <family val="2"/>
      </rPr>
      <t>30; suhomontažna izvedba vrat
- kamniti prag, granit, d=1,5cm
- kukalo
- mere kontrolirati na mestu</t>
    </r>
  </si>
  <si>
    <r>
      <rPr>
        <b/>
        <sz val="9"/>
        <rFont val="Arial Unicode MS"/>
        <family val="2"/>
      </rPr>
      <t xml:space="preserve">VD2 85/200 - VHODNA VRATA V STANOVANJA - POŽARNA Z NADSVETLOBO - 1D </t>
    </r>
    <r>
      <rPr>
        <sz val="9"/>
        <rFont val="Arial Unicode MS"/>
        <family val="2"/>
      </rPr>
      <t>; požarna vrata EI</t>
    </r>
    <r>
      <rPr>
        <vertAlign val="subscript"/>
        <sz val="9"/>
        <rFont val="Arial Unicode MS"/>
        <family val="2"/>
      </rPr>
      <t>2</t>
    </r>
    <r>
      <rPr>
        <sz val="9"/>
        <rFont val="Arial Unicode MS"/>
        <family val="2"/>
      </rPr>
      <t>30
- svetla dimenzija: 80/200 + 80/70;  zidarska dim./deb. zidu: 90/275 d=15cm
- okvir/obdelava: kovinski objemni, pleskan belo
- krilo/obdelava: leseno, pleskano belo
- okovje: 3 x nasadilo, kromirano
- ključavnica: cilindrična, kromirana
- obloga špalete/obdelava 
Opomba: požarna vrata EI</t>
    </r>
    <r>
      <rPr>
        <vertAlign val="subscript"/>
        <sz val="9"/>
        <rFont val="Arial Unicode MS"/>
        <family val="2"/>
      </rPr>
      <t>2</t>
    </r>
    <r>
      <rPr>
        <sz val="9"/>
        <rFont val="Arial Unicode MS"/>
        <family val="2"/>
      </rPr>
      <t>30
- nadsvetloba
- suhomontažna izvedba vrat
- kukalo
- mere kontrolirati na mestu</t>
    </r>
  </si>
  <si>
    <r>
      <rPr>
        <b/>
        <sz val="9"/>
        <rFont val="Arial Unicode MS"/>
        <family val="2"/>
      </rPr>
      <t>O3 - STREŠNA OKNA NA SEVERNI FASADI - 66/140</t>
    </r>
    <r>
      <rPr>
        <sz val="9"/>
        <rFont val="Arial Unicode MS"/>
        <family val="2"/>
      </rPr>
      <t xml:space="preserve">
- svetla dimenzija: 66/140
- zidarska dim./deb. zidu:
- okvir/obdelava: les, obdelan s poliuretanom
- krilo/obdelava: les, obdelan s poliuretanom
     zastekljeno s termopan steklom
     Ug=1,1W/mK, Uw=1,3W/mK, g=0,15; zunanji vgradni set </t>
    </r>
    <r>
      <rPr>
        <b/>
        <sz val="9"/>
        <rFont val="Arial Unicode MS"/>
        <family val="2"/>
      </rPr>
      <t>BDX</t>
    </r>
    <r>
      <rPr>
        <sz val="9"/>
        <rFont val="Arial Unicode MS"/>
        <family val="2"/>
      </rPr>
      <t xml:space="preserve">
- okovje: kromirano
- odpiranje: sredinsko vpeto, ročno odpiranje
- police: zunanja prešana pločevina
Opomba:ustrezen tesnilni material
- vgrajene zunanje žaluzije
- mere kontrolirati na mestu;</t>
    </r>
  </si>
  <si>
    <r>
      <rPr>
        <b/>
        <sz val="9"/>
        <rFont val="Arial Unicode MS"/>
        <family val="2"/>
      </rPr>
      <t>O1 M - DVOJNO OKNO NA FASADI FRČADE - 190/100: ona v mansardi - z nadokenskim rolojem; izdelava po detajlu kot npr:  "LESKO " ali enakovredno</t>
    </r>
    <r>
      <rPr>
        <sz val="9"/>
        <rFont val="Arial Unicode MS"/>
        <family val="2"/>
      </rPr>
      <t xml:space="preserve">
- svetla dimenzija: 190/100
- zidarska dim./deb. zidu:
- okvir/obdelava: PVC - 6 komorni profil
- krilo/obdelava: PVCPVC - 6 komorni profil
- dvoslojni termopan; Ug = 1,1W/mK, Uw = 1,3W/mK, g = 0,15; (v medstekelnem prostoru vgrajeni distančniki TGI)
- okovje: kromirano
- odpiranje: klasično, ventus
- police: notranja polica PVC; zunanja Alu pločevina (AlMgSi 0,5 F22); barvana v barvi RAL 9001, d = 2mm, s stranskimi zaključki
</t>
    </r>
    <r>
      <rPr>
        <b/>
        <sz val="9"/>
        <rFont val="Arial Unicode MS"/>
        <family val="2"/>
      </rPr>
      <t>Opomba:</t>
    </r>
    <r>
      <rPr>
        <sz val="9"/>
        <rFont val="Arial Unicode MS"/>
        <family val="2"/>
      </rPr>
      <t xml:space="preserve"> ustrezen tesnilni material nad oknom v steni upoštevati izrez za montažo elementa za higro senzibilno prezračevanje
- mere kontrolirati na mestu. </t>
    </r>
    <r>
      <rPr>
        <b/>
        <sz val="9"/>
        <rFont val="Arial Unicode MS"/>
        <family val="2"/>
      </rPr>
      <t>Posebnost:</t>
    </r>
    <r>
      <rPr>
        <sz val="9"/>
        <rFont val="Arial Unicode MS"/>
        <family val="2"/>
      </rPr>
      <t xml:space="preserve"> v vsak okenski sklop O1M sta vgrajena po 2 kom elementa  za dovod svežega zraka tip kot npr:  ANJOS ISOLA HY RA +CE 2A ali enakovredno (dobava zajeta pri strojnih instalacijah). Okenski okvir mora biti prirejen za montažo tega elementa. Izvedbo uskladiti z dobaviteljem prezračevalnh elementov.</t>
    </r>
  </si>
  <si>
    <r>
      <rPr>
        <b/>
        <sz val="9"/>
        <rFont val="Arial Unicode MS"/>
        <family val="2"/>
      </rPr>
      <t xml:space="preserve">Kamniti pragovi </t>
    </r>
    <r>
      <rPr>
        <sz val="9"/>
        <rFont val="Arial Unicode MS"/>
        <family val="2"/>
      </rPr>
      <t>: izdelava, dobava in vgrajevanje kamnitih pragov pri vhodnih vratih. Kamen d = 3,00 cm - tekstura po izboru arhitekta, vgrajevanje na lepilo. Kamniti prag dim : 90 x 20 cm - vse mere kontrolirati na mestu samem pred izdelavo in montažo.</t>
    </r>
  </si>
  <si>
    <r>
      <rPr>
        <b/>
        <sz val="10"/>
        <rFont val="Arial Unicode MS"/>
        <family val="2"/>
      </rPr>
      <t xml:space="preserve">Dobava in polaganje lamelnega hrastovega parketa, d= 8,00 mm </t>
    </r>
    <r>
      <rPr>
        <sz val="10"/>
        <rFont val="Arial Unicode MS"/>
        <family val="2"/>
      </rPr>
      <t>; polaganje na lepilo s predhodnim premazom površin z izravnalno maso. Predhodni globinski temeljni premaz suhega estriha z npr.Knauf  Tiefengrund je zajet pri estrihih.  V enotni ceni zajeto brušenje (grobo in fino) in trikratno ( 3 x - no ) lakiranje z lakom po izboru - lakiranje s poliuretanskim lakom; kompletno z vsemi pomožnimi deli, prenosi in transporti vsega materiala do mesta vgrajevanja</t>
    </r>
  </si>
  <si>
    <r>
      <rPr>
        <b/>
        <sz val="10"/>
        <rFont val="Arial Unicode MS"/>
        <family val="2"/>
      </rPr>
      <t>Nizkostenske zaključne hrast letve dim 3 x 3 cm</t>
    </r>
    <r>
      <rPr>
        <sz val="10"/>
        <rFont val="Arial Unicode MS"/>
        <family val="2"/>
      </rPr>
      <t xml:space="preserve"> - trikotne oblike; finalna obdelava, enako kot ostali parket.</t>
    </r>
  </si>
  <si>
    <r>
      <rPr>
        <b/>
        <sz val="9"/>
        <rFont val="Arial Unicode MS"/>
        <family val="2"/>
      </rPr>
      <t>Opomba:</t>
    </r>
    <r>
      <rPr>
        <sz val="9"/>
        <rFont val="Arial Unicode MS"/>
        <family val="2"/>
      </rPr>
      <t xml:space="preserve"> v enotni ceni izdelave stene mora izvajalec zajeti tudi vse potrebne delovne odre z montažo in demontažo po končanih delih.</t>
    </r>
  </si>
  <si>
    <r>
      <rPr>
        <b/>
        <sz val="9"/>
        <rFont val="Arial Unicode MS"/>
        <family val="2"/>
      </rPr>
      <t xml:space="preserve">POZ  Z . 2: obodna fasadna stena frčad - stranski del nad streho, </t>
    </r>
    <r>
      <rPr>
        <sz val="9"/>
        <rFont val="Arial Unicode MS"/>
        <family val="2"/>
      </rPr>
      <t xml:space="preserve">po sistemu Knauf Aquapanel ali enakovredno; izravnava, glajena in opleskana površina stene; slikanje zajeto v slikarskih delih; 
-ognjevarne mavčno kartonske plošče, kot npr. KNAUF GKF 2x1,5cm ali enakovredno (2x). 3,0cm
- parna zapora, KI LDS 100 + sistemski lepilni trakovi KI LDS ali enakovredno; podkonstrukcija iz profilov UW/CW 50. 50cm
- med profili toplotna izolacija, kot npr. DP-5. 8,0cm;
NOSILNA KONSTRUKCIJA - zajeto v krovskih deli;
-med nosilno konstrukcijo toplotna izolacija, kot npr. DP-5.10,0+10,0cm=20,0cm
- pocinkani profil
- med nosilnimi letvami toplotna izolacija, kot npr. DP-5. 5,0cm
- paroprepustna folija, kot npr. KI LDS 0,04 ali enakovredno
- cementne plošče, kot npr. Aquapanel Outdoor 2x1,25cm ali enakovredno (2x). 2,5cm; Površinska obdelava plošč Aquapanel Outdoor: Temeljni premaz Aquapanel Grundierung; Izravnalna masa Aquapanel Fugen- und Flaechenspachtel Weiss ; (d=4-5mm); Armirna tkanina ali meržica, npr. Aquapanel Gewebe;  Izravnalna masa Aquapanel Fugen- und Flaechenspachtel Weiss; (d=2-3mm); Temeljni premaz Aquapanel Putzgrundierung; 
- Finalni tankoslojni fasadni omet v beli barvi ; Stiki mavčnih plošč se fugirajo s fugirno maso Uniflott (v suhih prostorih). Plošče Auapanel Outdoor se fugirajo s fugirno maso Aquapanel Fugen- und Flaechenspachtel Weiss ter armirajo z armirnim trakom Aquapanel Fugenband. V območjih prebojev parne zapore predvideti ustrezno tesnenje parne zapore.
</t>
    </r>
  </si>
  <si>
    <r>
      <t xml:space="preserve">Dobava in montaža gasilnih aparatov  </t>
    </r>
    <r>
      <rPr>
        <sz val="9"/>
        <rFont val="Arial Unicode MS"/>
        <family val="2"/>
      </rPr>
      <t>- mansarda</t>
    </r>
  </si>
  <si>
    <t>Rušenje izrezanega tlaka  z nakladanjem na kamion in odvozom na gradbeno deponijo.</t>
  </si>
  <si>
    <t xml:space="preserve">Izdelava utorov v asfalt v dolžini cca. 200m (delno strojno, delno ročno), za potrebe polaganja; ozemljitvenega traku RF 30 x 3,5 mm, komplet z asfaltiranjem utorov po končani izvedbi, </t>
  </si>
  <si>
    <t>Izolacija vseh kanalov, ki niso izolirani pri prehodu skozi gradbeno konstrukcijo z zaradi preprečevanja prenosa hrupa in vibracij s ploščami iz sintetičnega kavčuka ter kanalov na podstrešju. Učinek zvočne izolativnosti 30 dB(A)  po DIN EN ISO 3822, težko gorljiva in samougasljiva, ki ne kaplja in širi ognja – vrste B1 (po DIN 4102, 1. del (05.98)), s toplotno prevodnostjo λ &lt; 0,033 W/mK pri 0 °C (po DIN EN 12667), primerna za temperaturno območje -50 do + 85 °C; debelina 19 mm ; Armacell AF Armaflex ali enakovredni</t>
  </si>
  <si>
    <t>Element za dovod svežega zraka v prostore z avtomatsko mehansko regulacijo količine zraka v odvisnosti od relativne vlage, za montažo v okenski okvir. Element je izdelan iz umetne mase ABS vključno z akustičnim elementom na notranji strani. Element za regulacijo količine v odvisnosti od relativne vlage sestavljen iz osmih najlonskih trakov, ki so pritrjeni na enoto. Vsi trakovi imajo enake tehnične karakteristike in zaznajo vsako spremembo vlage ter se v odvisnosti od le-te raztezajo oz. krčijo. Glede na napetost najlonskih trakov se mehansko spreminja odprtost lopute na odprtini za sveči zrak, kar nadalje pomeni regulacijo količine zraka. Pretok zraka 6-45 m3/h pri podtlaku 20 Pa. ANJOS ISOLA HY RA + CE2A ali enakovredni.</t>
  </si>
  <si>
    <r>
      <t>V = 100 m</t>
    </r>
    <r>
      <rPr>
        <vertAlign val="superscript"/>
        <sz val="9"/>
        <rFont val="Arial Unicode MS"/>
        <family val="2"/>
      </rPr>
      <t>3</t>
    </r>
    <r>
      <rPr>
        <sz val="9"/>
        <rFont val="Arial Unicode MS"/>
        <family val="2"/>
      </rPr>
      <t>/h</t>
    </r>
  </si>
  <si>
    <r>
      <t>V = 30/100 m</t>
    </r>
    <r>
      <rPr>
        <vertAlign val="superscript"/>
        <sz val="9"/>
        <rFont val="Arial Unicode MS"/>
        <family val="2"/>
      </rPr>
      <t>3</t>
    </r>
    <r>
      <rPr>
        <sz val="9"/>
        <rFont val="Arial Unicode MS"/>
        <family val="2"/>
      </rPr>
      <t>/h</t>
    </r>
  </si>
</sst>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0.0"/>
    <numFmt numFmtId="173" formatCode="#,##0.00\ _S_I_T"/>
    <numFmt numFmtId="174" formatCode="0.00;[Red]0.00"/>
    <numFmt numFmtId="175" formatCode="&quot;Yes&quot;;&quot;Yes&quot;;&quot;No&quot;"/>
    <numFmt numFmtId="176" formatCode="&quot;True&quot;;&quot;True&quot;;&quot;False&quot;"/>
    <numFmt numFmtId="177" formatCode="&quot;On&quot;;&quot;On&quot;;&quot;Off&quot;"/>
    <numFmt numFmtId="178" formatCode="[$€-2]\ #,##0.00_);[Red]\([$€-2]\ #,##0.00\)"/>
    <numFmt numFmtId="179" formatCode="0000"/>
    <numFmt numFmtId="180" formatCode=";;;"/>
    <numFmt numFmtId="181" formatCode="#,##0.00;[Red]#,##0.00"/>
    <numFmt numFmtId="182" formatCode="_-* #,##0.00\ [$€-1]_-;\-* #,##0.00\ [$€-1]_-;_-* &quot;-&quot;??\ [$€-1]_-;_-@_-"/>
    <numFmt numFmtId="183" formatCode="#,##0.00\ &quot;€&quot;"/>
    <numFmt numFmtId="184" formatCode="_-* #,##0\ _S_I_T_-;\-* #,##0\ _S_I_T_-;_-* &quot;-&quot;??\ _S_I_T_-;_-@_-"/>
    <numFmt numFmtId="185" formatCode="#,##0.00\ [$€-42D]"/>
    <numFmt numFmtId="186" formatCode="d/\ m/"/>
    <numFmt numFmtId="187" formatCode="#,##0\ &quot;€&quot;"/>
    <numFmt numFmtId="188" formatCode="[$-424]d\.\ mmmm\ yyyy"/>
    <numFmt numFmtId="189" formatCode="[$-1010409]0.##"/>
    <numFmt numFmtId="190" formatCode="0#"/>
    <numFmt numFmtId="191" formatCode="\1#,##0"/>
    <numFmt numFmtId="192" formatCode="0.0"/>
    <numFmt numFmtId="193" formatCode="#,##0.00\ [$€-1]"/>
    <numFmt numFmtId="194" formatCode="#,##0.00_ ;[Red]\-#,##0.00\ "/>
    <numFmt numFmtId="195" formatCode="0.##"/>
    <numFmt numFmtId="196" formatCode="0.#"/>
    <numFmt numFmtId="197" formatCode="0."/>
    <numFmt numFmtId="198" formatCode="0;[Red]0"/>
    <numFmt numFmtId="199" formatCode="0.000"/>
    <numFmt numFmtId="200" formatCode="#,##0.00_ ;\-#,##0.00\ "/>
    <numFmt numFmtId="201" formatCode="#,##0.00\ [$EUR]"/>
    <numFmt numFmtId="202" formatCode="0.0000"/>
    <numFmt numFmtId="203" formatCode="_-* #,##0.00\ _S_I_T_-;\-* #,##0.00\ _S_I_T_-;_-* \-??\ _S_I_T_-;_-@_-"/>
    <numFmt numFmtId="204" formatCode="_-* #,##0\ _S_I_T_-;\-* #,##0\ _S_I_T_-;_-* \-??\ _S_I_T_-;_-@_-"/>
    <numFmt numFmtId="205" formatCode="_-* #,##0\ _S_I_T_-;\-* #,##0\ _S_I_T_-;_-* &quot;- &quot;_S_I_T_-;_-@_-"/>
    <numFmt numFmtId="206" formatCode="0.0%"/>
    <numFmt numFmtId="207" formatCode="#,##0.00\ _D_i_n_."/>
    <numFmt numFmtId="208" formatCode="#&quot;.&quot;"/>
    <numFmt numFmtId="209" formatCode="General_)"/>
    <numFmt numFmtId="210" formatCode="0_)"/>
    <numFmt numFmtId="211" formatCode="#,##0.00\ \€"/>
    <numFmt numFmtId="212" formatCode="[$-424]dddd\,\ d\.\ mmmm\ yyyy"/>
    <numFmt numFmtId="213" formatCode="#\ ???/???"/>
  </numFmts>
  <fonts count="110">
    <font>
      <sz val="10"/>
      <name val="Arial"/>
      <family val="0"/>
    </font>
    <font>
      <sz val="8"/>
      <name val="Arial"/>
      <family val="2"/>
    </font>
    <font>
      <u val="single"/>
      <sz val="10"/>
      <color indexed="12"/>
      <name val="Arial"/>
      <family val="2"/>
    </font>
    <font>
      <u val="single"/>
      <sz val="10"/>
      <color indexed="36"/>
      <name val="Arial"/>
      <family val="2"/>
    </font>
    <font>
      <b/>
      <sz val="12"/>
      <color indexed="8"/>
      <name val="SSPalatino"/>
      <family val="0"/>
    </font>
    <font>
      <sz val="10"/>
      <name val="Arial CE"/>
      <family val="0"/>
    </font>
    <font>
      <sz val="11"/>
      <name val="Futura Prins"/>
      <family val="0"/>
    </font>
    <font>
      <sz val="9"/>
      <name val="Futura Prins"/>
      <family val="0"/>
    </font>
    <font>
      <sz val="12"/>
      <name val="Futura Prins"/>
      <family val="0"/>
    </font>
    <font>
      <sz val="10"/>
      <color indexed="8"/>
      <name val="Arial"/>
      <family val="2"/>
    </font>
    <font>
      <sz val="11"/>
      <name val="Arial"/>
      <family val="2"/>
    </font>
    <font>
      <sz val="9"/>
      <name val="Arial Unicode MS"/>
      <family val="2"/>
    </font>
    <font>
      <sz val="16"/>
      <name val="Arial Unicode MS"/>
      <family val="2"/>
    </font>
    <font>
      <sz val="10"/>
      <name val="Arial Unicode MS"/>
      <family val="2"/>
    </font>
    <font>
      <b/>
      <sz val="10"/>
      <name val="Arial Unicode MS"/>
      <family val="2"/>
    </font>
    <font>
      <sz val="11"/>
      <name val="Arial Unicode MS"/>
      <family val="2"/>
    </font>
    <font>
      <sz val="12"/>
      <name val="Arial Unicode MS"/>
      <family val="2"/>
    </font>
    <font>
      <b/>
      <sz val="12"/>
      <name val="Arial Unicode MS"/>
      <family val="2"/>
    </font>
    <font>
      <sz val="14"/>
      <name val="Arial Unicode MS"/>
      <family val="2"/>
    </font>
    <font>
      <b/>
      <sz val="9"/>
      <name val="Arial Unicode MS"/>
      <family val="2"/>
    </font>
    <font>
      <sz val="8"/>
      <name val="Arial Unicode MS"/>
      <family val="2"/>
    </font>
    <font>
      <vertAlign val="superscript"/>
      <sz val="9"/>
      <name val="Arial Unicode MS"/>
      <family val="2"/>
    </font>
    <font>
      <b/>
      <sz val="8"/>
      <name val="Arial Unicode MS"/>
      <family val="2"/>
    </font>
    <font>
      <b/>
      <i/>
      <u val="single"/>
      <sz val="9"/>
      <name val="Arial Unicode MS"/>
      <family val="2"/>
    </font>
    <font>
      <b/>
      <i/>
      <u val="single"/>
      <sz val="10"/>
      <name val="Arial Unicode MS"/>
      <family val="2"/>
    </font>
    <font>
      <b/>
      <sz val="11"/>
      <name val="Arial Unicode MS"/>
      <family val="2"/>
    </font>
    <font>
      <b/>
      <i/>
      <u val="single"/>
      <sz val="11"/>
      <name val="Arial Unicode MS"/>
      <family val="2"/>
    </font>
    <font>
      <b/>
      <i/>
      <sz val="8"/>
      <name val="Arial Unicode MS"/>
      <family val="2"/>
    </font>
    <font>
      <sz val="10"/>
      <name val="Times New Roman"/>
      <family val="1"/>
    </font>
    <font>
      <sz val="10"/>
      <name val="Times New Roman CE"/>
      <family val="0"/>
    </font>
    <font>
      <b/>
      <sz val="10"/>
      <name val="Arial"/>
      <family val="2"/>
    </font>
    <font>
      <b/>
      <sz val="10"/>
      <color indexed="8"/>
      <name val="Arial"/>
      <family val="2"/>
    </font>
    <font>
      <b/>
      <sz val="11"/>
      <color indexed="8"/>
      <name val="Arial"/>
      <family val="2"/>
    </font>
    <font>
      <sz val="10"/>
      <name val="Tahoma"/>
      <family val="2"/>
    </font>
    <font>
      <b/>
      <i/>
      <sz val="11"/>
      <name val="Arial"/>
      <family val="2"/>
    </font>
    <font>
      <sz val="10"/>
      <name val="Gatineau"/>
      <family val="0"/>
    </font>
    <font>
      <sz val="9"/>
      <color indexed="8"/>
      <name val="Arial Unicode MS"/>
      <family val="2"/>
    </font>
    <font>
      <sz val="12"/>
      <name val="Arial"/>
      <family val="2"/>
    </font>
    <font>
      <u val="single"/>
      <sz val="9"/>
      <name val="Arial Unicode MS"/>
      <family val="2"/>
    </font>
    <font>
      <sz val="9"/>
      <name val="Calibri"/>
      <family val="2"/>
    </font>
    <font>
      <vertAlign val="superscript"/>
      <sz val="8"/>
      <name val="Arial Unicode MS"/>
      <family val="2"/>
    </font>
    <font>
      <vertAlign val="subscript"/>
      <sz val="9"/>
      <name val="Arial Unicode MS"/>
      <family val="2"/>
    </font>
    <font>
      <b/>
      <i/>
      <sz val="9"/>
      <name val="Arial Unicode MS"/>
      <family val="2"/>
    </font>
    <font>
      <b/>
      <sz val="16"/>
      <name val="Symbol"/>
      <family val="1"/>
    </font>
    <font>
      <b/>
      <sz val="16"/>
      <name val="Arial"/>
      <family val="2"/>
    </font>
    <font>
      <vertAlign val="subscript"/>
      <sz val="10"/>
      <name val="Arial Unicode MS"/>
      <family val="2"/>
    </font>
    <font>
      <vertAlign val="superscript"/>
      <sz val="10"/>
      <name val="Arial Unicode MS"/>
      <family val="2"/>
    </font>
    <font>
      <b/>
      <sz val="16"/>
      <name val="Arial Unicode MS"/>
      <family val="2"/>
    </font>
    <font>
      <b/>
      <sz val="9"/>
      <color indexed="8"/>
      <name val="Arial Unicode MS"/>
      <family val="2"/>
    </font>
    <font>
      <b/>
      <sz val="14"/>
      <name val="Arial Unicode MS"/>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name val="Calibri"/>
      <family val="2"/>
    </font>
    <font>
      <sz val="11"/>
      <name val="Calibri"/>
      <family val="2"/>
    </font>
    <font>
      <b/>
      <i/>
      <sz val="14"/>
      <name val="Calibri"/>
      <family val="2"/>
    </font>
    <font>
      <sz val="18"/>
      <name val="Calibri"/>
      <family val="2"/>
    </font>
    <font>
      <sz val="12"/>
      <name val="Calibri"/>
      <family val="2"/>
    </font>
    <font>
      <b/>
      <sz val="12"/>
      <name val="Calibri"/>
      <family val="2"/>
    </font>
    <font>
      <b/>
      <sz val="18"/>
      <name val="Calibri"/>
      <family val="2"/>
    </font>
    <font>
      <b/>
      <sz val="14"/>
      <color indexed="56"/>
      <name val="Cambria"/>
      <family val="2"/>
    </font>
    <font>
      <b/>
      <sz val="20"/>
      <color indexed="56"/>
      <name val="Cambria"/>
      <family val="2"/>
    </font>
    <font>
      <b/>
      <sz val="16"/>
      <color indexed="56"/>
      <name val="Cambria"/>
      <family val="2"/>
    </font>
    <font>
      <b/>
      <sz val="26"/>
      <color indexed="56"/>
      <name val="Cambria"/>
      <family val="2"/>
    </font>
    <font>
      <sz val="16"/>
      <name val="Calibri"/>
      <family val="2"/>
    </font>
    <font>
      <sz val="14"/>
      <name val="Calibri"/>
      <family val="2"/>
    </font>
    <font>
      <b/>
      <sz val="12"/>
      <color indexed="56"/>
      <name val="Cambria"/>
      <family val="2"/>
    </font>
    <font>
      <b/>
      <sz val="10"/>
      <color indexed="56"/>
      <name val="Arial Unicode MS"/>
      <family val="2"/>
    </font>
    <font>
      <b/>
      <sz val="9"/>
      <name val="Calibri"/>
      <family val="2"/>
    </font>
    <font>
      <sz val="8"/>
      <name val="Calibri"/>
      <family val="2"/>
    </font>
    <font>
      <b/>
      <sz val="16"/>
      <name val="Calibri"/>
      <family val="2"/>
    </font>
    <font>
      <b/>
      <sz val="18"/>
      <name val="Cambria"/>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b/>
      <sz val="14"/>
      <color theme="3"/>
      <name val="Cambria"/>
      <family val="2"/>
    </font>
    <font>
      <b/>
      <sz val="20"/>
      <color theme="3"/>
      <name val="Cambria"/>
      <family val="2"/>
    </font>
    <font>
      <b/>
      <sz val="16"/>
      <color theme="3"/>
      <name val="Cambria"/>
      <family val="2"/>
    </font>
    <font>
      <b/>
      <sz val="26"/>
      <color theme="3"/>
      <name val="Cambria"/>
      <family val="2"/>
    </font>
    <font>
      <b/>
      <sz val="12"/>
      <color theme="3"/>
      <name val="Cambria"/>
      <family val="2"/>
    </font>
    <font>
      <b/>
      <sz val="10"/>
      <color theme="3"/>
      <name val="Arial Unicode MS"/>
      <family val="2"/>
    </font>
    <font>
      <sz val="10"/>
      <color theme="1"/>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2"/>
        <bgColor indexed="64"/>
      </patternFill>
    </fill>
    <fill>
      <patternFill patternType="solid">
        <fgColor rgb="FFFFC7CE"/>
        <bgColor indexed="64"/>
      </patternFill>
    </fill>
    <fill>
      <patternFill patternType="solid">
        <fgColor rgb="FFFFCC99"/>
        <bgColor indexed="64"/>
      </patternFill>
    </fill>
    <fill>
      <patternFill patternType="solid">
        <fgColor rgb="FFCCFFFF"/>
        <bgColor indexed="64"/>
      </patternFill>
    </fill>
    <fill>
      <patternFill patternType="lightGray"/>
    </fill>
    <fill>
      <patternFill patternType="solid">
        <fgColor indexed="26"/>
        <bgColor indexed="64"/>
      </patternFill>
    </fill>
    <fill>
      <patternFill patternType="solid">
        <fgColor theme="0" tint="-0.149959996342659"/>
        <bgColor indexed="64"/>
      </patternFill>
    </fill>
    <fill>
      <patternFill patternType="solid">
        <fgColor theme="0" tint="-0.04997999966144562"/>
        <bgColor indexed="64"/>
      </patternFill>
    </fill>
    <fill>
      <patternFill patternType="darkGray"/>
    </fill>
    <fill>
      <patternFill patternType="solid">
        <fgColor theme="0" tint="-0.149959996342659"/>
        <bgColor indexed="64"/>
      </patternFill>
    </fill>
    <fill>
      <patternFill patternType="solid">
        <fgColor indexed="9"/>
        <bgColor indexed="64"/>
      </patternFill>
    </fill>
    <fill>
      <patternFill patternType="solid">
        <fgColor theme="0" tint="-0.24993999302387238"/>
        <bgColor indexed="64"/>
      </patternFill>
    </fill>
    <fill>
      <patternFill patternType="solid">
        <fgColor theme="0"/>
        <bgColor indexed="64"/>
      </patternFill>
    </fill>
    <fill>
      <patternFill patternType="solid">
        <fgColor rgb="FFFF0000"/>
        <bgColor indexed="64"/>
      </patternFill>
    </fill>
    <fill>
      <patternFill patternType="solid">
        <fgColor theme="0" tint="-0.24997000396251678"/>
        <bgColor indexed="64"/>
      </patternFill>
    </fill>
  </fills>
  <borders count="54">
    <border>
      <left/>
      <right/>
      <top/>
      <bottom/>
      <diagonal/>
    </border>
    <border>
      <left style="hair"/>
      <right style="hair"/>
      <top style="hair"/>
      <bottom style="hair"/>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double"/>
      <right style="double"/>
      <top style="double"/>
      <bottom style="double"/>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color indexed="63"/>
      </left>
      <right>
        <color indexed="63"/>
      </right>
      <top style="thin"/>
      <bottom style="thin"/>
    </border>
    <border>
      <left style="double"/>
      <right style="double"/>
      <top>
        <color indexed="63"/>
      </top>
      <bottom>
        <color indexed="63"/>
      </bottom>
    </border>
    <border>
      <left style="hair"/>
      <right style="hair"/>
      <top style="hair"/>
      <bottom style="double"/>
    </border>
    <border>
      <left style="hair"/>
      <right style="hair"/>
      <top style="double"/>
      <bottom style="double"/>
    </border>
    <border>
      <left style="hair"/>
      <right style="hair"/>
      <top style="thin"/>
      <bottom style="hair"/>
    </border>
    <border>
      <left style="hair"/>
      <right style="hair"/>
      <top style="hair"/>
      <bottom style="thin"/>
    </border>
    <border>
      <left style="hair"/>
      <right style="hair"/>
      <top style="thin"/>
      <bottom style="thin"/>
    </border>
    <border>
      <left style="hair"/>
      <right/>
      <top style="thin"/>
      <bottom style="thin"/>
    </border>
    <border>
      <left style="medium"/>
      <right style="medium"/>
      <top style="double"/>
      <bottom style="medium"/>
    </border>
    <border>
      <left style="medium"/>
      <right style="medium"/>
      <top style="medium"/>
      <bottom style="hair"/>
    </border>
    <border>
      <left style="medium"/>
      <right style="medium"/>
      <top style="hair"/>
      <bottom style="hair"/>
    </border>
    <border>
      <left style="medium"/>
      <right style="medium"/>
      <top style="hair"/>
      <bottom style="thin"/>
    </border>
    <border>
      <left style="medium"/>
      <right style="medium"/>
      <top style="hair"/>
      <bottom style="double"/>
    </border>
    <border>
      <left style="hair"/>
      <right style="hair"/>
      <top>
        <color indexed="63"/>
      </top>
      <bottom style="hair"/>
    </border>
    <border>
      <left>
        <color indexed="63"/>
      </left>
      <right/>
      <top style="medium"/>
      <bottom style="medium"/>
    </border>
    <border>
      <left style="medium"/>
      <right style="medium"/>
      <top style="thin"/>
      <bottom style="hair"/>
    </border>
    <border>
      <left style="medium"/>
      <right style="medium"/>
      <top style="thin"/>
      <bottom style="thin"/>
    </border>
    <border>
      <left style="hair"/>
      <right>
        <color indexed="63"/>
      </right>
      <top style="hair"/>
      <bottom style="thin"/>
    </border>
    <border>
      <left style="hair"/>
      <right>
        <color indexed="63"/>
      </right>
      <top style="hair"/>
      <bottom style="hair"/>
    </border>
    <border>
      <left style="hair"/>
      <right>
        <color indexed="63"/>
      </right>
      <top>
        <color indexed="63"/>
      </top>
      <bottom style="hair"/>
    </border>
    <border>
      <left style="hair"/>
      <right>
        <color indexed="63"/>
      </right>
      <top style="thin"/>
      <bottom style="hair"/>
    </border>
    <border>
      <left style="hair"/>
      <right>
        <color indexed="63"/>
      </right>
      <top style="hair"/>
      <bottom style="double"/>
    </border>
    <border>
      <left style="hair"/>
      <right>
        <color indexed="63"/>
      </right>
      <top style="double"/>
      <bottom style="double"/>
    </border>
    <border>
      <left style="double"/>
      <right style="double"/>
      <top style="double"/>
      <bottom style="thin"/>
    </border>
    <border>
      <left>
        <color indexed="63"/>
      </left>
      <right>
        <color indexed="63"/>
      </right>
      <top>
        <color indexed="63"/>
      </top>
      <bottom style="thin"/>
    </border>
    <border>
      <left style="hair"/>
      <right style="hair"/>
      <top style="hair"/>
      <bottom>
        <color indexed="63"/>
      </bottom>
    </border>
    <border>
      <left>
        <color indexed="63"/>
      </left>
      <right>
        <color indexed="63"/>
      </right>
      <top style="hair"/>
      <bottom style="hair"/>
    </border>
    <border>
      <left>
        <color indexed="63"/>
      </left>
      <right style="hair"/>
      <top style="hair"/>
      <bottom style="thin"/>
    </border>
    <border>
      <left style="thin"/>
      <right>
        <color indexed="63"/>
      </right>
      <top style="thin"/>
      <bottom style="thin"/>
    </border>
    <border>
      <left>
        <color indexed="63"/>
      </left>
      <right style="thin"/>
      <top style="thin"/>
      <bottom style="thin"/>
    </border>
    <border>
      <left>
        <color indexed="63"/>
      </left>
      <right>
        <color indexed="63"/>
      </right>
      <top style="hair"/>
      <bottom>
        <color indexed="63"/>
      </bottom>
    </border>
    <border>
      <left style="hair"/>
      <right>
        <color indexed="63"/>
      </right>
      <top style="hair"/>
      <bottom>
        <color indexed="63"/>
      </bottom>
    </border>
    <border>
      <left>
        <color indexed="63"/>
      </left>
      <right style="hair"/>
      <top style="thin"/>
      <bottom style="hair"/>
    </border>
    <border>
      <left>
        <color indexed="63"/>
      </left>
      <right style="hair"/>
      <top>
        <color indexed="63"/>
      </top>
      <bottom style="hair"/>
    </border>
    <border>
      <left>
        <color indexed="63"/>
      </left>
      <right style="hair"/>
      <top style="hair"/>
      <bottom style="hair"/>
    </border>
    <border>
      <left>
        <color indexed="63"/>
      </left>
      <right>
        <color indexed="63"/>
      </right>
      <top>
        <color indexed="63"/>
      </top>
      <bottom style="hair"/>
    </border>
    <border>
      <left>
        <color indexed="63"/>
      </left>
      <right style="hair"/>
      <top style="thin"/>
      <bottom style="thin"/>
    </border>
    <border>
      <left style="hair"/>
      <right>
        <color indexed="63"/>
      </right>
      <top>
        <color indexed="63"/>
      </top>
      <bottom>
        <color indexed="63"/>
      </bottom>
    </border>
    <border>
      <left style="hair"/>
      <right style="hair"/>
      <top/>
      <bottom/>
    </border>
    <border>
      <left>
        <color indexed="63"/>
      </left>
      <right style="hair"/>
      <top>
        <color indexed="63"/>
      </top>
      <bottom>
        <color indexed="63"/>
      </bottom>
    </border>
    <border>
      <left style="hair"/>
      <right style="hair"/>
      <top style="thin"/>
      <bottom/>
    </border>
    <border>
      <left/>
      <right/>
      <top style="thin"/>
      <bottom/>
    </border>
  </borders>
  <cellStyleXfs count="10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6" fillId="2" borderId="0" applyNumberFormat="0" applyBorder="0" applyAlignment="0" applyProtection="0"/>
    <xf numFmtId="0" fontId="86" fillId="3" borderId="0" applyNumberFormat="0" applyBorder="0" applyAlignment="0" applyProtection="0"/>
    <xf numFmtId="0" fontId="86" fillId="4" borderId="0" applyNumberFormat="0" applyBorder="0" applyAlignment="0" applyProtection="0"/>
    <xf numFmtId="0" fontId="86" fillId="5" borderId="0" applyNumberFormat="0" applyBorder="0" applyAlignment="0" applyProtection="0"/>
    <xf numFmtId="0" fontId="86" fillId="6" borderId="0" applyNumberFormat="0" applyBorder="0" applyAlignment="0" applyProtection="0"/>
    <xf numFmtId="0" fontId="86" fillId="7" borderId="0" applyNumberFormat="0" applyBorder="0" applyAlignment="0" applyProtection="0"/>
    <xf numFmtId="0" fontId="86" fillId="8" borderId="0" applyNumberFormat="0" applyBorder="0" applyAlignment="0" applyProtection="0"/>
    <xf numFmtId="0" fontId="86" fillId="9" borderId="0" applyNumberFormat="0" applyBorder="0" applyAlignment="0" applyProtection="0"/>
    <xf numFmtId="0" fontId="86" fillId="10" borderId="0" applyNumberFormat="0" applyBorder="0" applyAlignment="0" applyProtection="0"/>
    <xf numFmtId="0" fontId="86" fillId="11" borderId="0" applyNumberFormat="0" applyBorder="0" applyAlignment="0" applyProtection="0"/>
    <xf numFmtId="0" fontId="86" fillId="12" borderId="0" applyNumberFormat="0" applyBorder="0" applyAlignment="0" applyProtection="0"/>
    <xf numFmtId="0" fontId="86" fillId="13" borderId="0" applyNumberFormat="0" applyBorder="0" applyAlignment="0" applyProtection="0"/>
    <xf numFmtId="0" fontId="87" fillId="14" borderId="0" applyNumberFormat="0" applyBorder="0" applyAlignment="0" applyProtection="0"/>
    <xf numFmtId="0" fontId="87" fillId="15" borderId="0" applyNumberFormat="0" applyBorder="0" applyAlignment="0" applyProtection="0"/>
    <xf numFmtId="0" fontId="87" fillId="16" borderId="0" applyNumberFormat="0" applyBorder="0" applyAlignment="0" applyProtection="0"/>
    <xf numFmtId="0" fontId="87" fillId="17" borderId="0" applyNumberFormat="0" applyBorder="0" applyAlignment="0" applyProtection="0"/>
    <xf numFmtId="0" fontId="87" fillId="18" borderId="0" applyNumberFormat="0" applyBorder="0" applyAlignment="0" applyProtection="0"/>
    <xf numFmtId="0" fontId="87" fillId="19" borderId="0" applyNumberFormat="0" applyBorder="0" applyAlignment="0" applyProtection="0"/>
    <xf numFmtId="4" fontId="33" fillId="6" borderId="1">
      <alignment horizontal="right" readingOrder="1"/>
      <protection locked="0"/>
    </xf>
    <xf numFmtId="0" fontId="88" fillId="20" borderId="0" applyNumberFormat="0" applyBorder="0" applyAlignment="0" applyProtection="0"/>
    <xf numFmtId="0" fontId="7" fillId="0" borderId="1" applyAlignment="0">
      <protection/>
    </xf>
    <xf numFmtId="0" fontId="7" fillId="0" borderId="1" applyAlignment="0">
      <protection/>
    </xf>
    <xf numFmtId="0" fontId="7" fillId="0" borderId="1" applyAlignment="0">
      <protection/>
    </xf>
    <xf numFmtId="0" fontId="7" fillId="0" borderId="1">
      <alignment vertical="top" wrapText="1"/>
      <protection/>
    </xf>
    <xf numFmtId="0" fontId="2" fillId="0" borderId="0" applyNumberFormat="0" applyFill="0" applyBorder="0" applyAlignment="0" applyProtection="0"/>
    <xf numFmtId="0" fontId="89" fillId="21" borderId="2" applyNumberFormat="0" applyAlignment="0" applyProtection="0"/>
    <xf numFmtId="0" fontId="90" fillId="0" borderId="0" applyNumberFormat="0" applyFill="0" applyBorder="0" applyAlignment="0" applyProtection="0"/>
    <xf numFmtId="0" fontId="91" fillId="0" borderId="3" applyNumberFormat="0" applyFill="0" applyAlignment="0" applyProtection="0"/>
    <xf numFmtId="0" fontId="92" fillId="0" borderId="4" applyNumberFormat="0" applyFill="0" applyAlignment="0" applyProtection="0"/>
    <xf numFmtId="0" fontId="93" fillId="0" borderId="5" applyNumberFormat="0" applyFill="0" applyAlignment="0" applyProtection="0"/>
    <xf numFmtId="0" fontId="93" fillId="0" borderId="0" applyNumberFormat="0" applyFill="0" applyBorder="0" applyAlignment="0" applyProtection="0"/>
    <xf numFmtId="0" fontId="4" fillId="0" borderId="0">
      <alignment/>
      <protection/>
    </xf>
    <xf numFmtId="0" fontId="9"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86"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protection/>
    </xf>
    <xf numFmtId="0" fontId="0" fillId="0" borderId="0">
      <alignment/>
      <protection/>
    </xf>
    <xf numFmtId="0" fontId="0" fillId="0" borderId="0">
      <alignment/>
      <protection/>
    </xf>
    <xf numFmtId="0" fontId="5" fillId="0" borderId="0">
      <alignment/>
      <protection/>
    </xf>
    <xf numFmtId="0" fontId="0" fillId="0" borderId="0">
      <alignment/>
      <protection/>
    </xf>
    <xf numFmtId="0" fontId="86" fillId="0" borderId="0">
      <alignment/>
      <protection/>
    </xf>
    <xf numFmtId="0" fontId="5" fillId="0" borderId="0">
      <alignment/>
      <protection/>
    </xf>
    <xf numFmtId="0" fontId="5" fillId="0" borderId="0">
      <alignment/>
      <protection/>
    </xf>
    <xf numFmtId="0" fontId="28" fillId="0" borderId="0">
      <alignment/>
      <protection/>
    </xf>
    <xf numFmtId="0" fontId="5" fillId="0" borderId="0">
      <alignment/>
      <protection/>
    </xf>
    <xf numFmtId="0" fontId="0" fillId="0" borderId="0">
      <alignment/>
      <protection/>
    </xf>
    <xf numFmtId="0" fontId="0" fillId="0" borderId="0">
      <alignment/>
      <protection/>
    </xf>
    <xf numFmtId="0" fontId="35" fillId="0" borderId="0">
      <alignment/>
      <protection/>
    </xf>
    <xf numFmtId="0" fontId="94" fillId="22" borderId="0" applyNumberFormat="0" applyBorder="0" applyAlignment="0" applyProtection="0"/>
    <xf numFmtId="0" fontId="0" fillId="0" borderId="0">
      <alignment/>
      <protection/>
    </xf>
    <xf numFmtId="0" fontId="0" fillId="0" borderId="0" applyNumberFormat="0" applyFill="0" applyBorder="0" applyAlignment="0" applyProtection="0"/>
    <xf numFmtId="0" fontId="0" fillId="0" borderId="0">
      <alignment/>
      <protection/>
    </xf>
    <xf numFmtId="0" fontId="0" fillId="0" borderId="0">
      <alignment/>
      <protection/>
    </xf>
    <xf numFmtId="0" fontId="29" fillId="0" borderId="0">
      <alignment/>
      <protection/>
    </xf>
    <xf numFmtId="0" fontId="3" fillId="0" borderId="0" applyNumberFormat="0" applyFill="0" applyBorder="0" applyAlignment="0" applyProtection="0"/>
    <xf numFmtId="9" fontId="0" fillId="0" borderId="0" applyFont="0" applyFill="0" applyBorder="0" applyAlignment="0" applyProtection="0"/>
    <xf numFmtId="0" fontId="0" fillId="23" borderId="6" applyNumberFormat="0" applyFont="0" applyAlignment="0" applyProtection="0"/>
    <xf numFmtId="0" fontId="95" fillId="0" borderId="0" applyNumberFormat="0" applyFill="0" applyBorder="0" applyAlignment="0" applyProtection="0"/>
    <xf numFmtId="9" fontId="0" fillId="0" borderId="0" applyFont="0" applyFill="0" applyBorder="0" applyAlignment="0" applyProtection="0"/>
    <xf numFmtId="0" fontId="96" fillId="0" borderId="0" applyNumberFormat="0" applyFill="0" applyBorder="0" applyAlignment="0" applyProtection="0"/>
    <xf numFmtId="0" fontId="87" fillId="24" borderId="0" applyNumberFormat="0" applyBorder="0" applyAlignment="0" applyProtection="0"/>
    <xf numFmtId="0" fontId="87" fillId="25" borderId="0" applyNumberFormat="0" applyBorder="0" applyAlignment="0" applyProtection="0"/>
    <xf numFmtId="0" fontId="87" fillId="26" borderId="0" applyNumberFormat="0" applyBorder="0" applyAlignment="0" applyProtection="0"/>
    <xf numFmtId="0" fontId="87" fillId="27" borderId="0" applyNumberFormat="0" applyBorder="0" applyAlignment="0" applyProtection="0"/>
    <xf numFmtId="0" fontId="87" fillId="28" borderId="0" applyNumberFormat="0" applyBorder="0" applyAlignment="0" applyProtection="0"/>
    <xf numFmtId="0" fontId="87" fillId="29" borderId="0" applyNumberFormat="0" applyBorder="0" applyAlignment="0" applyProtection="0"/>
    <xf numFmtId="0" fontId="97" fillId="0" borderId="7" applyNumberFormat="0" applyFill="0" applyAlignment="0" applyProtection="0"/>
    <xf numFmtId="0" fontId="98" fillId="30" borderId="8" applyNumberFormat="0" applyAlignment="0" applyProtection="0"/>
    <xf numFmtId="49" fontId="6" fillId="31" borderId="9">
      <alignment horizontal="center" vertical="top" wrapText="1"/>
      <protection/>
    </xf>
    <xf numFmtId="0" fontId="99" fillId="21" borderId="10" applyNumberFormat="0" applyAlignment="0" applyProtection="0"/>
    <xf numFmtId="0" fontId="100" fillId="32" borderId="0" applyNumberFormat="0" applyBorder="0" applyAlignment="0" applyProtection="0"/>
    <xf numFmtId="0" fontId="10" fillId="0" borderId="0">
      <alignment/>
      <protection/>
    </xf>
    <xf numFmtId="170" fontId="0" fillId="0" borderId="0" applyFont="0" applyFill="0" applyBorder="0" applyAlignment="0" applyProtection="0"/>
    <xf numFmtId="168"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67" fontId="35" fillId="0" borderId="0" applyFont="0" applyFill="0" applyBorder="0" applyAlignment="0" applyProtection="0"/>
    <xf numFmtId="0" fontId="101" fillId="33" borderId="10" applyNumberFormat="0" applyAlignment="0" applyProtection="0"/>
    <xf numFmtId="0" fontId="102" fillId="0" borderId="11" applyNumberFormat="0" applyFill="0" applyAlignment="0" applyProtection="0"/>
  </cellStyleXfs>
  <cellXfs count="744">
    <xf numFmtId="0" fontId="0" fillId="0" borderId="0" xfId="0" applyAlignment="1">
      <alignment/>
    </xf>
    <xf numFmtId="4" fontId="67" fillId="0" borderId="0" xfId="0" applyNumberFormat="1" applyFont="1" applyBorder="1" applyAlignment="1">
      <alignment vertical="top"/>
    </xf>
    <xf numFmtId="4" fontId="68" fillId="0" borderId="0" xfId="0" applyNumberFormat="1" applyFont="1" applyBorder="1" applyAlignment="1">
      <alignment vertical="top"/>
    </xf>
    <xf numFmtId="4" fontId="67" fillId="0" borderId="0" xfId="0" applyNumberFormat="1" applyFont="1" applyBorder="1" applyAlignment="1">
      <alignment horizontal="right" vertical="top"/>
    </xf>
    <xf numFmtId="4" fontId="67" fillId="0" borderId="0" xfId="0" applyNumberFormat="1" applyFont="1" applyBorder="1" applyAlignment="1">
      <alignment horizontal="center"/>
    </xf>
    <xf numFmtId="4" fontId="67" fillId="0" borderId="0" xfId="0" applyNumberFormat="1" applyFont="1" applyBorder="1" applyAlignment="1">
      <alignment/>
    </xf>
    <xf numFmtId="4" fontId="68" fillId="0" borderId="0" xfId="0" applyNumberFormat="1" applyFont="1" applyBorder="1" applyAlignment="1">
      <alignment horizontal="right"/>
    </xf>
    <xf numFmtId="4" fontId="68" fillId="0" borderId="0" xfId="0" applyNumberFormat="1" applyFont="1" applyBorder="1" applyAlignment="1">
      <alignment/>
    </xf>
    <xf numFmtId="4" fontId="67" fillId="0" borderId="0" xfId="0" applyNumberFormat="1" applyFont="1" applyFill="1" applyBorder="1" applyAlignment="1">
      <alignment vertical="center"/>
    </xf>
    <xf numFmtId="4" fontId="68" fillId="0" borderId="0" xfId="0" applyNumberFormat="1" applyFont="1" applyFill="1" applyBorder="1" applyAlignment="1">
      <alignment vertical="center"/>
    </xf>
    <xf numFmtId="4" fontId="68" fillId="0" borderId="0" xfId="0" applyNumberFormat="1" applyFont="1" applyBorder="1" applyAlignment="1">
      <alignment vertical="center"/>
    </xf>
    <xf numFmtId="4" fontId="67" fillId="0" borderId="0" xfId="0" applyNumberFormat="1" applyFont="1" applyFill="1" applyBorder="1" applyAlignment="1">
      <alignment vertical="top"/>
    </xf>
    <xf numFmtId="4" fontId="68" fillId="0" borderId="0" xfId="0" applyNumberFormat="1" applyFont="1" applyFill="1" applyBorder="1" applyAlignment="1">
      <alignment vertical="top"/>
    </xf>
    <xf numFmtId="4" fontId="67" fillId="0" borderId="0" xfId="0" applyNumberFormat="1" applyFont="1" applyBorder="1" applyAlignment="1">
      <alignment horizontal="right" vertical="top" wrapText="1"/>
    </xf>
    <xf numFmtId="4" fontId="67" fillId="0" borderId="0" xfId="0" applyNumberFormat="1" applyFont="1" applyBorder="1" applyAlignment="1">
      <alignment horizontal="center" wrapText="1"/>
    </xf>
    <xf numFmtId="4" fontId="67" fillId="0" borderId="0" xfId="0" applyNumberFormat="1" applyFont="1" applyBorder="1" applyAlignment="1">
      <alignment wrapText="1"/>
    </xf>
    <xf numFmtId="4" fontId="68" fillId="0" borderId="0" xfId="0" applyNumberFormat="1" applyFont="1" applyBorder="1" applyAlignment="1">
      <alignment horizontal="right" wrapText="1"/>
    </xf>
    <xf numFmtId="4" fontId="68" fillId="0" borderId="0" xfId="0" applyNumberFormat="1" applyFont="1" applyBorder="1" applyAlignment="1">
      <alignment horizontal="justify" wrapText="1"/>
    </xf>
    <xf numFmtId="4" fontId="67" fillId="0" borderId="0" xfId="0" applyNumberFormat="1" applyFont="1" applyFill="1" applyBorder="1" applyAlignment="1">
      <alignment horizontal="right" vertical="top" wrapText="1"/>
    </xf>
    <xf numFmtId="17" fontId="68" fillId="0" borderId="0" xfId="0" applyNumberFormat="1" applyFont="1" applyBorder="1" applyAlignment="1">
      <alignment horizontal="justify" vertical="top" wrapText="1"/>
    </xf>
    <xf numFmtId="4" fontId="67" fillId="0" borderId="0" xfId="0" applyNumberFormat="1" applyFont="1" applyFill="1" applyBorder="1" applyAlignment="1">
      <alignment horizontal="center" wrapText="1"/>
    </xf>
    <xf numFmtId="4" fontId="67" fillId="0" borderId="0" xfId="0" applyNumberFormat="1" applyFont="1" applyFill="1" applyBorder="1" applyAlignment="1">
      <alignment wrapText="1"/>
    </xf>
    <xf numFmtId="4" fontId="67" fillId="0" borderId="0" xfId="0" applyNumberFormat="1" applyFont="1" applyFill="1" applyBorder="1" applyAlignment="1">
      <alignment horizontal="right" wrapText="1"/>
    </xf>
    <xf numFmtId="4" fontId="68" fillId="0" borderId="0" xfId="0" applyNumberFormat="1" applyFont="1" applyFill="1" applyBorder="1" applyAlignment="1">
      <alignment horizontal="justify" wrapText="1"/>
    </xf>
    <xf numFmtId="4" fontId="68" fillId="0" borderId="0" xfId="0" applyNumberFormat="1" applyFont="1" applyBorder="1" applyAlignment="1">
      <alignment horizontal="justify" vertical="top" wrapText="1"/>
    </xf>
    <xf numFmtId="4" fontId="69" fillId="0" borderId="0" xfId="0" applyNumberFormat="1" applyFont="1" applyBorder="1" applyAlignment="1">
      <alignment horizontal="justify" vertical="top" wrapText="1"/>
    </xf>
    <xf numFmtId="4" fontId="39" fillId="0" borderId="0" xfId="0" applyNumberFormat="1" applyFont="1" applyBorder="1" applyAlignment="1">
      <alignment vertical="top"/>
    </xf>
    <xf numFmtId="4" fontId="70" fillId="0" borderId="0" xfId="0" applyNumberFormat="1" applyFont="1" applyAlignment="1">
      <alignment horizontal="justify" vertical="top" wrapText="1"/>
    </xf>
    <xf numFmtId="4" fontId="39" fillId="34" borderId="12" xfId="0" applyNumberFormat="1" applyFont="1" applyFill="1" applyBorder="1" applyAlignment="1">
      <alignment horizontal="right" vertical="top" wrapText="1"/>
    </xf>
    <xf numFmtId="4" fontId="39" fillId="35" borderId="0" xfId="0" applyNumberFormat="1" applyFont="1" applyFill="1" applyBorder="1" applyAlignment="1">
      <alignment horizontal="right" vertical="top" wrapText="1"/>
    </xf>
    <xf numFmtId="4" fontId="70" fillId="35" borderId="0" xfId="0" applyNumberFormat="1" applyFont="1" applyFill="1" applyAlignment="1">
      <alignment horizontal="justify" vertical="top" wrapText="1"/>
    </xf>
    <xf numFmtId="4" fontId="39" fillId="35" borderId="13" xfId="0" applyNumberFormat="1" applyFont="1" applyFill="1" applyBorder="1" applyAlignment="1">
      <alignment horizontal="right" wrapText="1"/>
    </xf>
    <xf numFmtId="4" fontId="39" fillId="0" borderId="14" xfId="0" applyNumberFormat="1" applyFont="1" applyBorder="1" applyAlignment="1">
      <alignment horizontal="right" vertical="top" wrapText="1"/>
    </xf>
    <xf numFmtId="4" fontId="70" fillId="0" borderId="14" xfId="0" applyNumberFormat="1" applyFont="1" applyBorder="1" applyAlignment="1">
      <alignment horizontal="right" vertical="top" wrapText="1"/>
    </xf>
    <xf numFmtId="4" fontId="39" fillId="4" borderId="15" xfId="0" applyNumberFormat="1" applyFont="1" applyFill="1" applyBorder="1" applyAlignment="1">
      <alignment horizontal="right" vertical="top" wrapText="1"/>
    </xf>
    <xf numFmtId="4" fontId="39" fillId="0" borderId="0" xfId="0" applyNumberFormat="1" applyFont="1" applyBorder="1" applyAlignment="1">
      <alignment horizontal="right" vertical="top" wrapText="1"/>
    </xf>
    <xf numFmtId="4" fontId="39" fillId="0" borderId="0" xfId="0" applyNumberFormat="1" applyFont="1" applyBorder="1" applyAlignment="1">
      <alignment horizontal="justify" vertical="top" wrapText="1"/>
    </xf>
    <xf numFmtId="4" fontId="39" fillId="0" borderId="0" xfId="0" applyNumberFormat="1" applyFont="1" applyBorder="1" applyAlignment="1">
      <alignment horizontal="right" wrapText="1"/>
    </xf>
    <xf numFmtId="4" fontId="39" fillId="0" borderId="16" xfId="0" applyNumberFormat="1" applyFont="1" applyBorder="1" applyAlignment="1">
      <alignment horizontal="right" vertical="top" wrapText="1"/>
    </xf>
    <xf numFmtId="4" fontId="39" fillId="0" borderId="17" xfId="0" applyNumberFormat="1" applyFont="1" applyBorder="1" applyAlignment="1">
      <alignment horizontal="right" vertical="top" wrapText="1"/>
    </xf>
    <xf numFmtId="4" fontId="71" fillId="0" borderId="17" xfId="0" applyNumberFormat="1" applyFont="1" applyBorder="1" applyAlignment="1">
      <alignment horizontal="justify" vertical="top" wrapText="1"/>
    </xf>
    <xf numFmtId="4" fontId="11" fillId="0" borderId="0" xfId="0" applyNumberFormat="1" applyFont="1" applyAlignment="1">
      <alignment horizontal="justify" vertical="top" wrapText="1"/>
    </xf>
    <xf numFmtId="4" fontId="19" fillId="36" borderId="18" xfId="0" applyNumberFormat="1" applyFont="1" applyFill="1" applyBorder="1" applyAlignment="1">
      <alignment horizontal="center" vertical="top" wrapText="1"/>
    </xf>
    <xf numFmtId="4" fontId="14" fillId="36" borderId="18" xfId="0" applyNumberFormat="1" applyFont="1" applyFill="1" applyBorder="1" applyAlignment="1">
      <alignment horizontal="center" wrapText="1"/>
    </xf>
    <xf numFmtId="4" fontId="19" fillId="36" borderId="18" xfId="0" applyNumberFormat="1" applyFont="1" applyFill="1" applyBorder="1" applyAlignment="1">
      <alignment horizontal="center" wrapText="1"/>
    </xf>
    <xf numFmtId="4" fontId="14" fillId="36" borderId="19" xfId="0" applyNumberFormat="1" applyFont="1" applyFill="1" applyBorder="1" applyAlignment="1">
      <alignment horizontal="center" wrapText="1"/>
    </xf>
    <xf numFmtId="4" fontId="16" fillId="0" borderId="0" xfId="0" applyNumberFormat="1" applyFont="1" applyAlignment="1">
      <alignment horizontal="justify" vertical="top" wrapText="1"/>
    </xf>
    <xf numFmtId="4" fontId="15" fillId="0" borderId="0" xfId="0" applyNumberFormat="1" applyFont="1" applyAlignment="1">
      <alignment horizontal="justify" vertical="top" wrapText="1"/>
    </xf>
    <xf numFmtId="4" fontId="15" fillId="0" borderId="0" xfId="0" applyNumberFormat="1" applyFont="1" applyFill="1" applyAlignment="1">
      <alignment horizontal="justify" vertical="top" wrapText="1"/>
    </xf>
    <xf numFmtId="4" fontId="13" fillId="0" borderId="0" xfId="0" applyNumberFormat="1" applyFont="1" applyBorder="1" applyAlignment="1">
      <alignment horizontal="right" wrapText="1"/>
    </xf>
    <xf numFmtId="4" fontId="17" fillId="0" borderId="0" xfId="0" applyNumberFormat="1" applyFont="1" applyAlignment="1">
      <alignment horizontal="justify" vertical="top" wrapText="1"/>
    </xf>
    <xf numFmtId="4" fontId="11" fillId="0" borderId="0" xfId="0" applyNumberFormat="1" applyFont="1" applyAlignment="1">
      <alignment horizontal="right" vertical="top" wrapText="1"/>
    </xf>
    <xf numFmtId="4" fontId="13" fillId="0" borderId="0" xfId="0" applyNumberFormat="1" applyFont="1" applyAlignment="1">
      <alignment horizontal="right" wrapText="1"/>
    </xf>
    <xf numFmtId="4" fontId="72" fillId="4" borderId="20" xfId="0" applyNumberFormat="1" applyFont="1" applyFill="1" applyBorder="1" applyAlignment="1">
      <alignment horizontal="right" wrapText="1"/>
    </xf>
    <xf numFmtId="0" fontId="0" fillId="0" borderId="0" xfId="0" applyFont="1" applyAlignment="1">
      <alignment/>
    </xf>
    <xf numFmtId="4" fontId="70" fillId="0" borderId="16" xfId="0" applyNumberFormat="1" applyFont="1" applyBorder="1" applyAlignment="1">
      <alignment horizontal="right" vertical="top" wrapText="1"/>
    </xf>
    <xf numFmtId="4" fontId="73" fillId="4" borderId="15" xfId="0" applyNumberFormat="1" applyFont="1" applyFill="1" applyBorder="1" applyAlignment="1">
      <alignment horizontal="right" vertical="top" wrapText="1"/>
    </xf>
    <xf numFmtId="4" fontId="90" fillId="0" borderId="0" xfId="41" applyNumberFormat="1" applyBorder="1" applyAlignment="1">
      <alignment horizontal="justify" vertical="top" wrapText="1"/>
    </xf>
    <xf numFmtId="4" fontId="71" fillId="4" borderId="21" xfId="0" applyNumberFormat="1" applyFont="1" applyFill="1" applyBorder="1" applyAlignment="1">
      <alignment horizontal="right" wrapText="1"/>
    </xf>
    <xf numFmtId="4" fontId="71" fillId="4" borderId="22" xfId="0" applyNumberFormat="1" applyFont="1" applyFill="1" applyBorder="1" applyAlignment="1">
      <alignment horizontal="right" wrapText="1"/>
    </xf>
    <xf numFmtId="4" fontId="71" fillId="0" borderId="23" xfId="0" applyNumberFormat="1" applyFont="1" applyBorder="1" applyAlignment="1">
      <alignment horizontal="right" wrapText="1"/>
    </xf>
    <xf numFmtId="4" fontId="71" fillId="0" borderId="24" xfId="0" applyNumberFormat="1" applyFont="1" applyBorder="1" applyAlignment="1">
      <alignment horizontal="right" wrapText="1"/>
    </xf>
    <xf numFmtId="4" fontId="90" fillId="0" borderId="0" xfId="41" applyNumberFormat="1" applyFont="1" applyAlignment="1">
      <alignment vertical="top"/>
    </xf>
    <xf numFmtId="4" fontId="90" fillId="0" borderId="0" xfId="41" applyNumberFormat="1" applyBorder="1" applyAlignment="1">
      <alignment horizontal="left" vertical="top" wrapText="1"/>
    </xf>
    <xf numFmtId="4" fontId="103" fillId="0" borderId="0" xfId="41" applyNumberFormat="1" applyFont="1" applyBorder="1" applyAlignment="1">
      <alignment horizontal="left" vertical="top"/>
    </xf>
    <xf numFmtId="4" fontId="104" fillId="0" borderId="0" xfId="41" applyNumberFormat="1" applyFont="1" applyBorder="1" applyAlignment="1">
      <alignment horizontal="center" vertical="top" wrapText="1"/>
    </xf>
    <xf numFmtId="4" fontId="105" fillId="0" borderId="0" xfId="41" applyNumberFormat="1" applyFont="1" applyBorder="1" applyAlignment="1">
      <alignment horizontal="center" vertical="top" wrapText="1"/>
    </xf>
    <xf numFmtId="4" fontId="106" fillId="0" borderId="0" xfId="41" applyNumberFormat="1" applyFont="1" applyFill="1" applyBorder="1" applyAlignment="1">
      <alignment horizontal="center" vertical="center"/>
    </xf>
    <xf numFmtId="4" fontId="90" fillId="34" borderId="12" xfId="41" applyNumberFormat="1" applyFill="1" applyBorder="1" applyAlignment="1">
      <alignment horizontal="justify" vertical="top" wrapText="1"/>
    </xf>
    <xf numFmtId="4" fontId="78" fillId="0" borderId="1" xfId="0" applyNumberFormat="1" applyFont="1" applyBorder="1" applyAlignment="1">
      <alignment horizontal="right" vertical="top" wrapText="1"/>
    </xf>
    <xf numFmtId="4" fontId="13" fillId="0" borderId="0" xfId="0" applyNumberFormat="1" applyFont="1" applyAlignment="1">
      <alignment horizontal="justify" vertical="top" wrapText="1"/>
    </xf>
    <xf numFmtId="4" fontId="79" fillId="0" borderId="25" xfId="0" applyNumberFormat="1" applyFont="1" applyBorder="1" applyAlignment="1">
      <alignment horizontal="justify" vertical="top" wrapText="1"/>
    </xf>
    <xf numFmtId="0" fontId="0" fillId="0" borderId="0" xfId="0" applyFont="1" applyAlignment="1">
      <alignment horizontal="right"/>
    </xf>
    <xf numFmtId="4" fontId="19" fillId="36" borderId="18" xfId="0" applyNumberFormat="1" applyFont="1" applyFill="1" applyBorder="1" applyAlignment="1">
      <alignment horizontal="justify" vertical="top" wrapText="1"/>
    </xf>
    <xf numFmtId="0" fontId="13" fillId="0" borderId="0" xfId="0" applyFont="1" applyAlignment="1">
      <alignment/>
    </xf>
    <xf numFmtId="0" fontId="13" fillId="0" borderId="0" xfId="0" applyFont="1" applyAlignment="1">
      <alignment horizontal="center"/>
    </xf>
    <xf numFmtId="0" fontId="13" fillId="0" borderId="0" xfId="0" applyFont="1" applyAlignment="1">
      <alignment horizontal="right"/>
    </xf>
    <xf numFmtId="4" fontId="14" fillId="0" borderId="0" xfId="0" applyNumberFormat="1" applyFont="1" applyAlignment="1">
      <alignment horizontal="center"/>
    </xf>
    <xf numFmtId="4" fontId="14" fillId="0" borderId="0" xfId="0" applyNumberFormat="1" applyFont="1" applyAlignment="1">
      <alignment horizontal="right"/>
    </xf>
    <xf numFmtId="4" fontId="14" fillId="0" borderId="0" xfId="0" applyNumberFormat="1" applyFont="1" applyBorder="1" applyAlignment="1">
      <alignment horizontal="center"/>
    </xf>
    <xf numFmtId="4" fontId="13" fillId="0" borderId="0" xfId="0" applyNumberFormat="1" applyFont="1" applyFill="1" applyAlignment="1">
      <alignment horizontal="right"/>
    </xf>
    <xf numFmtId="4" fontId="13" fillId="0" borderId="0" xfId="0" applyNumberFormat="1" applyFont="1" applyAlignment="1">
      <alignment horizontal="center"/>
    </xf>
    <xf numFmtId="4" fontId="13" fillId="0" borderId="0" xfId="0" applyNumberFormat="1" applyFont="1" applyAlignment="1">
      <alignment horizontal="right"/>
    </xf>
    <xf numFmtId="4" fontId="13" fillId="0" borderId="0" xfId="0" applyNumberFormat="1" applyFont="1" applyBorder="1" applyAlignment="1" applyProtection="1">
      <alignment horizontal="right"/>
      <protection/>
    </xf>
    <xf numFmtId="4" fontId="13" fillId="0" borderId="0" xfId="0" applyNumberFormat="1" applyFont="1" applyAlignment="1">
      <alignment/>
    </xf>
    <xf numFmtId="4" fontId="14" fillId="0" borderId="0" xfId="0" applyNumberFormat="1" applyFont="1" applyBorder="1" applyAlignment="1">
      <alignment horizontal="right"/>
    </xf>
    <xf numFmtId="4" fontId="13" fillId="0" borderId="0" xfId="0" applyNumberFormat="1" applyFont="1" applyAlignment="1">
      <alignment/>
    </xf>
    <xf numFmtId="4" fontId="14" fillId="0" borderId="0" xfId="0" applyNumberFormat="1" applyFont="1" applyAlignment="1">
      <alignment/>
    </xf>
    <xf numFmtId="4" fontId="14" fillId="37" borderId="26" xfId="0" applyNumberFormat="1" applyFont="1" applyFill="1" applyBorder="1" applyAlignment="1">
      <alignment horizontal="center"/>
    </xf>
    <xf numFmtId="4" fontId="14" fillId="37" borderId="26" xfId="0" applyNumberFormat="1" applyFont="1" applyFill="1" applyBorder="1" applyAlignment="1">
      <alignment horizontal="right"/>
    </xf>
    <xf numFmtId="4" fontId="17" fillId="0" borderId="0" xfId="0" applyNumberFormat="1" applyFont="1" applyFill="1" applyAlignment="1">
      <alignment horizontal="justify" vertical="top" wrapText="1"/>
    </xf>
    <xf numFmtId="4" fontId="17" fillId="0" borderId="0" xfId="0" applyNumberFormat="1" applyFont="1" applyFill="1" applyBorder="1" applyAlignment="1">
      <alignment horizontal="justify" vertical="top" wrapText="1"/>
    </xf>
    <xf numFmtId="4" fontId="13" fillId="0" borderId="0" xfId="0" applyNumberFormat="1" applyFont="1" applyAlignment="1">
      <alignment horizontal="center" wrapText="1"/>
    </xf>
    <xf numFmtId="4" fontId="14" fillId="0" borderId="0" xfId="0" applyNumberFormat="1" applyFont="1" applyFill="1" applyAlignment="1">
      <alignment horizontal="center" wrapText="1"/>
    </xf>
    <xf numFmtId="4" fontId="14" fillId="0" borderId="0" xfId="0" applyNumberFormat="1" applyFont="1" applyAlignment="1">
      <alignment horizontal="center" wrapText="1"/>
    </xf>
    <xf numFmtId="4" fontId="13" fillId="0" borderId="0" xfId="0" applyNumberFormat="1" applyFont="1" applyFill="1" applyAlignment="1">
      <alignment horizontal="center" wrapText="1"/>
    </xf>
    <xf numFmtId="4" fontId="14" fillId="0" borderId="0" xfId="0" applyNumberFormat="1" applyFont="1" applyFill="1" applyAlignment="1">
      <alignment horizontal="right" wrapText="1"/>
    </xf>
    <xf numFmtId="4" fontId="14" fillId="0" borderId="0" xfId="0" applyNumberFormat="1" applyFont="1" applyAlignment="1">
      <alignment horizontal="right" wrapText="1"/>
    </xf>
    <xf numFmtId="4" fontId="13" fillId="0" borderId="0" xfId="0" applyNumberFormat="1" applyFont="1" applyFill="1" applyAlignment="1">
      <alignment horizontal="right" wrapText="1"/>
    </xf>
    <xf numFmtId="4" fontId="17" fillId="0" borderId="0" xfId="0" applyNumberFormat="1" applyFont="1" applyFill="1" applyAlignment="1">
      <alignment horizontal="right" vertical="top" wrapText="1"/>
    </xf>
    <xf numFmtId="4" fontId="17" fillId="37" borderId="26" xfId="0" applyNumberFormat="1" applyFont="1" applyFill="1" applyBorder="1" applyAlignment="1">
      <alignment horizontal="right" vertical="top" wrapText="1"/>
    </xf>
    <xf numFmtId="4" fontId="13" fillId="0" borderId="0" xfId="0" applyNumberFormat="1" applyFont="1" applyFill="1" applyAlignment="1">
      <alignment horizontal="justify" vertical="top" wrapText="1"/>
    </xf>
    <xf numFmtId="4" fontId="16" fillId="0" borderId="0" xfId="0" applyNumberFormat="1" applyFont="1" applyFill="1" applyAlignment="1">
      <alignment horizontal="right" vertical="top" wrapText="1"/>
    </xf>
    <xf numFmtId="4" fontId="14" fillId="0" borderId="0" xfId="0" applyNumberFormat="1" applyFont="1" applyFill="1" applyAlignment="1">
      <alignment horizontal="justify" vertical="top" wrapText="1"/>
    </xf>
    <xf numFmtId="4" fontId="13" fillId="0" borderId="0" xfId="69" applyNumberFormat="1" applyFont="1" applyFill="1" applyBorder="1" applyAlignment="1" applyProtection="1">
      <alignment horizontal="right" wrapText="1"/>
      <protection/>
    </xf>
    <xf numFmtId="4" fontId="13" fillId="0" borderId="0" xfId="69" applyNumberFormat="1" applyFont="1" applyFill="1" applyAlignment="1" applyProtection="1">
      <alignment horizontal="right" wrapText="1"/>
      <protection/>
    </xf>
    <xf numFmtId="4" fontId="72" fillId="0" borderId="27" xfId="0" applyNumberFormat="1" applyFont="1" applyBorder="1" applyAlignment="1">
      <alignment horizontal="right" wrapText="1"/>
    </xf>
    <xf numFmtId="4" fontId="73" fillId="37" borderId="18" xfId="0" applyNumberFormat="1" applyFont="1" applyFill="1" applyBorder="1" applyAlignment="1">
      <alignment horizontal="right" vertical="top" wrapText="1"/>
    </xf>
    <xf numFmtId="4" fontId="39" fillId="37" borderId="18" xfId="0" applyNumberFormat="1" applyFont="1" applyFill="1" applyBorder="1" applyAlignment="1">
      <alignment horizontal="right" vertical="top" wrapText="1"/>
    </xf>
    <xf numFmtId="4" fontId="72" fillId="37" borderId="28" xfId="0" applyNumberFormat="1" applyFont="1" applyFill="1" applyBorder="1" applyAlignment="1">
      <alignment horizontal="right" wrapText="1"/>
    </xf>
    <xf numFmtId="4" fontId="14" fillId="0" borderId="0" xfId="54" applyNumberFormat="1" applyFont="1" applyFill="1" applyBorder="1" applyAlignment="1" applyProtection="1">
      <alignment horizontal="justify" vertical="top" wrapText="1"/>
      <protection/>
    </xf>
    <xf numFmtId="4" fontId="20" fillId="0" borderId="0" xfId="0" applyNumberFormat="1" applyFont="1" applyFill="1" applyBorder="1" applyAlignment="1">
      <alignment horizontal="justify" vertical="top" wrapText="1"/>
    </xf>
    <xf numFmtId="0" fontId="11" fillId="0" borderId="0" xfId="0" applyFont="1" applyAlignment="1">
      <alignment horizontal="center"/>
    </xf>
    <xf numFmtId="4" fontId="11" fillId="0" borderId="0" xfId="0" applyNumberFormat="1" applyFont="1" applyFill="1" applyAlignment="1">
      <alignment horizontal="center" wrapText="1"/>
    </xf>
    <xf numFmtId="4" fontId="39" fillId="0" borderId="0" xfId="0" applyNumberFormat="1" applyFont="1" applyBorder="1" applyAlignment="1">
      <alignment horizontal="right" vertical="top"/>
    </xf>
    <xf numFmtId="4" fontId="71" fillId="0" borderId="29" xfId="0" applyNumberFormat="1" applyFont="1" applyBorder="1" applyAlignment="1">
      <alignment horizontal="right" wrapText="1"/>
    </xf>
    <xf numFmtId="4" fontId="71" fillId="0" borderId="0" xfId="0" applyNumberFormat="1" applyFont="1" applyBorder="1" applyAlignment="1">
      <alignment horizontal="right" wrapText="1"/>
    </xf>
    <xf numFmtId="4" fontId="107" fillId="0" borderId="0" xfId="41" applyNumberFormat="1" applyFont="1" applyBorder="1" applyAlignment="1">
      <alignment horizontal="right" wrapText="1"/>
    </xf>
    <xf numFmtId="4" fontId="107" fillId="0" borderId="0" xfId="41" applyNumberFormat="1" applyFont="1" applyAlignment="1">
      <alignment horizontal="right"/>
    </xf>
    <xf numFmtId="4" fontId="71" fillId="0" borderId="0" xfId="0" applyNumberFormat="1" applyFont="1" applyAlignment="1">
      <alignment horizontal="right" wrapText="1"/>
    </xf>
    <xf numFmtId="4" fontId="107" fillId="34" borderId="12" xfId="41" applyNumberFormat="1" applyFont="1" applyFill="1" applyBorder="1" applyAlignment="1">
      <alignment horizontal="right" wrapText="1"/>
    </xf>
    <xf numFmtId="4" fontId="71" fillId="35" borderId="0" xfId="0" applyNumberFormat="1" applyFont="1" applyFill="1" applyAlignment="1">
      <alignment horizontal="right" wrapText="1"/>
    </xf>
    <xf numFmtId="4" fontId="71" fillId="0" borderId="30" xfId="0" applyNumberFormat="1" applyFont="1" applyBorder="1" applyAlignment="1">
      <alignment horizontal="right" wrapText="1"/>
    </xf>
    <xf numFmtId="4" fontId="71" fillId="0" borderId="31" xfId="0" applyNumberFormat="1" applyFont="1" applyBorder="1" applyAlignment="1">
      <alignment horizontal="right" wrapText="1"/>
    </xf>
    <xf numFmtId="4" fontId="72" fillId="37" borderId="19" xfId="0" applyNumberFormat="1" applyFont="1" applyFill="1" applyBorder="1" applyAlignment="1">
      <alignment horizontal="right" wrapText="1"/>
    </xf>
    <xf numFmtId="4" fontId="71" fillId="0" borderId="32" xfId="0" applyNumberFormat="1" applyFont="1" applyBorder="1" applyAlignment="1">
      <alignment horizontal="right" wrapText="1"/>
    </xf>
    <xf numFmtId="4" fontId="71" fillId="0" borderId="33" xfId="0" applyNumberFormat="1" applyFont="1" applyBorder="1" applyAlignment="1">
      <alignment horizontal="right" wrapText="1"/>
    </xf>
    <xf numFmtId="4" fontId="72" fillId="4" borderId="34" xfId="0" applyNumberFormat="1" applyFont="1" applyFill="1" applyBorder="1" applyAlignment="1">
      <alignment horizontal="right" wrapText="1"/>
    </xf>
    <xf numFmtId="0" fontId="37" fillId="0" borderId="0" xfId="0" applyFont="1" applyAlignment="1">
      <alignment horizontal="right"/>
    </xf>
    <xf numFmtId="4" fontId="79" fillId="0" borderId="1" xfId="0" applyNumberFormat="1" applyFont="1" applyBorder="1" applyAlignment="1">
      <alignment horizontal="justify" vertical="top" wrapText="1"/>
    </xf>
    <xf numFmtId="4" fontId="13" fillId="0" borderId="0" xfId="0" applyNumberFormat="1" applyFont="1" applyBorder="1" applyAlignment="1">
      <alignment horizontal="center" wrapText="1"/>
    </xf>
    <xf numFmtId="4" fontId="108" fillId="0" borderId="0" xfId="41" applyNumberFormat="1" applyFont="1" applyBorder="1" applyAlignment="1">
      <alignment horizontal="center" wrapText="1"/>
    </xf>
    <xf numFmtId="4" fontId="108" fillId="0" borderId="0" xfId="41" applyNumberFormat="1" applyFont="1" applyAlignment="1">
      <alignment horizontal="center"/>
    </xf>
    <xf numFmtId="4" fontId="108" fillId="34" borderId="12" xfId="41" applyNumberFormat="1" applyFont="1" applyFill="1" applyBorder="1" applyAlignment="1">
      <alignment horizontal="center" wrapText="1"/>
    </xf>
    <xf numFmtId="4" fontId="13" fillId="35" borderId="0" xfId="0" applyNumberFormat="1" applyFont="1" applyFill="1" applyAlignment="1">
      <alignment horizontal="center" wrapText="1"/>
    </xf>
    <xf numFmtId="4" fontId="13" fillId="0" borderId="30" xfId="0" applyNumberFormat="1" applyFont="1" applyBorder="1" applyAlignment="1">
      <alignment horizontal="center" wrapText="1"/>
    </xf>
    <xf numFmtId="4" fontId="13" fillId="0" borderId="31" xfId="0" applyNumberFormat="1" applyFont="1" applyBorder="1" applyAlignment="1">
      <alignment horizontal="center" wrapText="1"/>
    </xf>
    <xf numFmtId="4" fontId="13" fillId="0" borderId="29" xfId="0" applyNumberFormat="1" applyFont="1" applyBorder="1" applyAlignment="1">
      <alignment horizontal="center" wrapText="1"/>
    </xf>
    <xf numFmtId="4" fontId="14" fillId="37" borderId="19" xfId="0" applyNumberFormat="1" applyFont="1" applyFill="1" applyBorder="1" applyAlignment="1">
      <alignment horizontal="center" wrapText="1"/>
    </xf>
    <xf numFmtId="4" fontId="13" fillId="0" borderId="32" xfId="0" applyNumberFormat="1" applyFont="1" applyBorder="1" applyAlignment="1">
      <alignment horizontal="center" wrapText="1"/>
    </xf>
    <xf numFmtId="4" fontId="13" fillId="0" borderId="33" xfId="0" applyNumberFormat="1" applyFont="1" applyBorder="1" applyAlignment="1">
      <alignment horizontal="center" wrapText="1"/>
    </xf>
    <xf numFmtId="4" fontId="14" fillId="4" borderId="34" xfId="0" applyNumberFormat="1" applyFont="1" applyFill="1" applyBorder="1" applyAlignment="1">
      <alignment horizontal="center" wrapText="1"/>
    </xf>
    <xf numFmtId="4" fontId="22" fillId="36" borderId="18" xfId="0" applyNumberFormat="1" applyFont="1" applyFill="1" applyBorder="1" applyAlignment="1">
      <alignment horizontal="center" wrapText="1"/>
    </xf>
    <xf numFmtId="4" fontId="13" fillId="37" borderId="12" xfId="0" applyNumberFormat="1" applyFont="1" applyFill="1" applyBorder="1" applyAlignment="1">
      <alignment horizontal="right" wrapText="1"/>
    </xf>
    <xf numFmtId="4" fontId="84" fillId="34" borderId="35" xfId="0" applyNumberFormat="1" applyFont="1" applyFill="1" applyBorder="1" applyAlignment="1">
      <alignment horizontal="center" wrapText="1"/>
    </xf>
    <xf numFmtId="4" fontId="11" fillId="0" borderId="0" xfId="0" applyNumberFormat="1" applyFont="1" applyAlignment="1">
      <alignment wrapText="1"/>
    </xf>
    <xf numFmtId="4" fontId="14" fillId="0" borderId="0" xfId="0" applyNumberFormat="1" applyFont="1" applyAlignment="1">
      <alignment horizontal="justify" vertical="top" wrapText="1"/>
    </xf>
    <xf numFmtId="4" fontId="13" fillId="0" borderId="0" xfId="0" applyNumberFormat="1" applyFont="1" applyFill="1" applyAlignment="1">
      <alignment horizontal="right" vertical="top" wrapText="1"/>
    </xf>
    <xf numFmtId="4" fontId="14" fillId="0" borderId="0" xfId="54" applyNumberFormat="1" applyFont="1" applyFill="1" applyAlignment="1" applyProtection="1">
      <alignment horizontal="justify" vertical="top" wrapText="1"/>
      <protection/>
    </xf>
    <xf numFmtId="4" fontId="14" fillId="0" borderId="0" xfId="54" applyNumberFormat="1" applyFont="1" applyFill="1" applyBorder="1" applyAlignment="1" applyProtection="1">
      <alignment horizontal="right" wrapText="1"/>
      <protection/>
    </xf>
    <xf numFmtId="4" fontId="13" fillId="0" borderId="0" xfId="0" applyNumberFormat="1" applyFont="1" applyFill="1" applyAlignment="1" applyProtection="1">
      <alignment horizontal="right" wrapText="1"/>
      <protection locked="0"/>
    </xf>
    <xf numFmtId="4" fontId="14" fillId="0" borderId="0" xfId="54" applyNumberFormat="1" applyFont="1" applyFill="1" applyBorder="1" applyAlignment="1" applyProtection="1">
      <alignment horizontal="right" wrapText="1"/>
      <protection locked="0"/>
    </xf>
    <xf numFmtId="4" fontId="13" fillId="0" borderId="0" xfId="0" applyNumberFormat="1" applyFont="1" applyAlignment="1" applyProtection="1">
      <alignment horizontal="right" wrapText="1"/>
      <protection locked="0"/>
    </xf>
    <xf numFmtId="4" fontId="13" fillId="0" borderId="0" xfId="55" applyNumberFormat="1" applyFont="1" applyBorder="1" applyAlignment="1" applyProtection="1">
      <alignment horizontal="right" wrapText="1"/>
      <protection/>
    </xf>
    <xf numFmtId="4" fontId="13" fillId="0" borderId="0" xfId="54" applyNumberFormat="1" applyFont="1" applyBorder="1" applyAlignment="1" applyProtection="1">
      <alignment horizontal="right" wrapText="1"/>
      <protection/>
    </xf>
    <xf numFmtId="4" fontId="13" fillId="0" borderId="0" xfId="0" applyNumberFormat="1" applyFont="1" applyAlignment="1" quotePrefix="1">
      <alignment horizontal="justify" vertical="top" wrapText="1"/>
    </xf>
    <xf numFmtId="4" fontId="13" fillId="0" borderId="0" xfId="55" applyNumberFormat="1" applyFont="1" applyBorder="1" applyAlignment="1" applyProtection="1">
      <alignment horizontal="right" vertical="top" wrapText="1"/>
      <protection/>
    </xf>
    <xf numFmtId="4" fontId="13" fillId="0" borderId="0" xfId="53" applyNumberFormat="1" applyFont="1" applyFill="1" applyAlignment="1" applyProtection="1">
      <alignment horizontal="justify" vertical="top" wrapText="1"/>
      <protection/>
    </xf>
    <xf numFmtId="4" fontId="13" fillId="0" borderId="0" xfId="51" applyNumberFormat="1" applyFont="1" applyFill="1" applyBorder="1" applyAlignment="1" applyProtection="1">
      <alignment horizontal="right" wrapText="1"/>
      <protection locked="0"/>
    </xf>
    <xf numFmtId="4" fontId="13" fillId="0" borderId="0" xfId="51" applyNumberFormat="1" applyFont="1" applyFill="1" applyAlignment="1" applyProtection="1">
      <alignment horizontal="right" wrapText="1"/>
      <protection locked="0"/>
    </xf>
    <xf numFmtId="4" fontId="13" fillId="0" borderId="0" xfId="0" applyNumberFormat="1" applyFont="1" applyFill="1" applyBorder="1" applyAlignment="1" applyProtection="1">
      <alignment horizontal="right" wrapText="1"/>
      <protection locked="0"/>
    </xf>
    <xf numFmtId="4" fontId="13" fillId="0" borderId="0" xfId="54" applyNumberFormat="1" applyFont="1" applyFill="1" applyBorder="1" applyAlignment="1" applyProtection="1">
      <alignment horizontal="right" wrapText="1"/>
      <protection locked="0"/>
    </xf>
    <xf numFmtId="4" fontId="19" fillId="0" borderId="0" xfId="0" applyNumberFormat="1" applyFont="1" applyAlignment="1">
      <alignment horizontal="center" wrapText="1"/>
    </xf>
    <xf numFmtId="4" fontId="19" fillId="0" borderId="0" xfId="54" applyNumberFormat="1" applyFont="1" applyFill="1" applyBorder="1" applyAlignment="1" applyProtection="1">
      <alignment horizontal="center" wrapText="1"/>
      <protection/>
    </xf>
    <xf numFmtId="4" fontId="11" fillId="0" borderId="0" xfId="0" applyNumberFormat="1" applyFont="1" applyFill="1" applyBorder="1" applyAlignment="1">
      <alignment horizontal="center" wrapText="1"/>
    </xf>
    <xf numFmtId="4" fontId="11" fillId="0" borderId="0" xfId="0" applyNumberFormat="1" applyFont="1" applyAlignment="1">
      <alignment horizontal="center" wrapText="1"/>
    </xf>
    <xf numFmtId="4" fontId="11" fillId="0" borderId="0" xfId="0" applyNumberFormat="1" applyFont="1" applyAlignment="1">
      <alignment horizontal="center"/>
    </xf>
    <xf numFmtId="4" fontId="11" fillId="38" borderId="12" xfId="0" applyNumberFormat="1" applyFont="1" applyFill="1" applyBorder="1" applyAlignment="1">
      <alignment horizontal="center" wrapText="1"/>
    </xf>
    <xf numFmtId="4" fontId="13" fillId="38" borderId="12" xfId="0" applyNumberFormat="1" applyFont="1" applyFill="1" applyBorder="1" applyAlignment="1" applyProtection="1">
      <alignment horizontal="right" wrapText="1"/>
      <protection locked="0"/>
    </xf>
    <xf numFmtId="4" fontId="19" fillId="38" borderId="12" xfId="54" applyNumberFormat="1" applyFont="1" applyFill="1" applyBorder="1" applyAlignment="1" applyProtection="1">
      <alignment horizontal="center" wrapText="1"/>
      <protection/>
    </xf>
    <xf numFmtId="4" fontId="14" fillId="38" borderId="12" xfId="54" applyNumberFormat="1" applyFont="1" applyFill="1" applyBorder="1" applyAlignment="1" applyProtection="1">
      <alignment horizontal="right" wrapText="1"/>
      <protection/>
    </xf>
    <xf numFmtId="4" fontId="30" fillId="0" borderId="0" xfId="54" applyNumberFormat="1" applyFont="1" applyFill="1" applyBorder="1" applyAlignment="1" applyProtection="1">
      <alignment horizontal="center"/>
      <protection/>
    </xf>
    <xf numFmtId="4" fontId="30" fillId="0" borderId="0" xfId="54" applyNumberFormat="1" applyFont="1" applyFill="1" applyBorder="1" applyAlignment="1" applyProtection="1">
      <alignment horizontal="right"/>
      <protection/>
    </xf>
    <xf numFmtId="4" fontId="30" fillId="0" borderId="0" xfId="54" applyNumberFormat="1" applyFont="1" applyFill="1" applyAlignment="1" applyProtection="1">
      <alignment horizontal="right" vertical="top"/>
      <protection/>
    </xf>
    <xf numFmtId="4" fontId="0" fillId="0" borderId="0" xfId="54" applyNumberFormat="1" applyFont="1" applyFill="1" applyAlignment="1" applyProtection="1">
      <alignment horizontal="right"/>
      <protection/>
    </xf>
    <xf numFmtId="4" fontId="9" fillId="0" borderId="0" xfId="0" applyNumberFormat="1" applyFont="1" applyFill="1" applyAlignment="1" applyProtection="1">
      <alignment horizontal="right"/>
      <protection locked="0"/>
    </xf>
    <xf numFmtId="4" fontId="30" fillId="0" borderId="0" xfId="54" applyNumberFormat="1" applyFont="1" applyFill="1" applyBorder="1" applyAlignment="1" applyProtection="1">
      <alignment horizontal="right"/>
      <protection locked="0"/>
    </xf>
    <xf numFmtId="4" fontId="0" fillId="0" borderId="0" xfId="55" applyNumberFormat="1" applyFont="1" applyBorder="1" applyAlignment="1" applyProtection="1">
      <alignment horizontal="right"/>
      <protection/>
    </xf>
    <xf numFmtId="4" fontId="0" fillId="0" borderId="0" xfId="54" applyNumberFormat="1" applyFont="1" applyBorder="1" applyAlignment="1" applyProtection="1">
      <alignment horizontal="right"/>
      <protection/>
    </xf>
    <xf numFmtId="4" fontId="30" fillId="0" borderId="0" xfId="54" applyNumberFormat="1" applyFont="1" applyFill="1" applyBorder="1" applyAlignment="1" applyProtection="1">
      <alignment horizontal="left" vertical="top" wrapText="1"/>
      <protection/>
    </xf>
    <xf numFmtId="4" fontId="10" fillId="0" borderId="0" xfId="54" applyNumberFormat="1" applyFont="1" applyFill="1" applyBorder="1" applyAlignment="1" applyProtection="1">
      <alignment horizontal="right"/>
      <protection/>
    </xf>
    <xf numFmtId="4" fontId="0" fillId="0" borderId="0" xfId="54" applyNumberFormat="1" applyFont="1" applyFill="1" applyBorder="1" applyAlignment="1" applyProtection="1">
      <alignment horizontal="right"/>
      <protection/>
    </xf>
    <xf numFmtId="4" fontId="15" fillId="38" borderId="12" xfId="0" applyNumberFormat="1" applyFont="1" applyFill="1" applyBorder="1" applyAlignment="1">
      <alignment horizontal="right" vertical="top" wrapText="1"/>
    </xf>
    <xf numFmtId="4" fontId="25" fillId="0" borderId="0" xfId="0" applyNumberFormat="1" applyFont="1" applyBorder="1" applyAlignment="1">
      <alignment horizontal="justify" vertical="top" wrapText="1"/>
    </xf>
    <xf numFmtId="4" fontId="14" fillId="0" borderId="0" xfId="0" applyNumberFormat="1" applyFont="1" applyBorder="1" applyAlignment="1">
      <alignment horizontal="center" wrapText="1"/>
    </xf>
    <xf numFmtId="4" fontId="14" fillId="0" borderId="0" xfId="0" applyNumberFormat="1" applyFont="1" applyBorder="1" applyAlignment="1">
      <alignment horizontal="right" wrapText="1"/>
    </xf>
    <xf numFmtId="4" fontId="14" fillId="0" borderId="0" xfId="0" applyNumberFormat="1" applyFont="1" applyFill="1" applyAlignment="1">
      <alignment horizontal="right" vertical="top" wrapText="1"/>
    </xf>
    <xf numFmtId="4" fontId="14" fillId="0" borderId="0" xfId="0" applyNumberFormat="1" applyFont="1" applyAlignment="1">
      <alignment horizontal="right" vertical="top" wrapText="1"/>
    </xf>
    <xf numFmtId="4" fontId="13" fillId="0" borderId="0" xfId="0" applyNumberFormat="1" applyFont="1" applyAlignment="1">
      <alignment horizontal="right" vertical="top" wrapText="1"/>
    </xf>
    <xf numFmtId="4" fontId="14" fillId="0" borderId="0" xfId="0" applyNumberFormat="1" applyFont="1" applyBorder="1" applyAlignment="1">
      <alignment horizontal="right" vertical="top" wrapText="1"/>
    </xf>
    <xf numFmtId="4" fontId="19" fillId="0" borderId="0" xfId="0" applyNumberFormat="1" applyFont="1" applyFill="1" applyAlignment="1">
      <alignment horizontal="right" vertical="top" wrapText="1"/>
    </xf>
    <xf numFmtId="4" fontId="11" fillId="0" borderId="0" xfId="0" applyNumberFormat="1" applyFont="1" applyFill="1" applyAlignment="1">
      <alignment horizontal="right" vertical="top" wrapText="1"/>
    </xf>
    <xf numFmtId="4" fontId="11" fillId="37" borderId="26" xfId="0" applyNumberFormat="1" applyFont="1" applyFill="1" applyBorder="1" applyAlignment="1">
      <alignment horizontal="right" vertical="top" wrapText="1"/>
    </xf>
    <xf numFmtId="4" fontId="11" fillId="0" borderId="0" xfId="0" applyNumberFormat="1" applyFont="1" applyAlignment="1">
      <alignment horizontal="right"/>
    </xf>
    <xf numFmtId="4" fontId="11" fillId="38" borderId="26" xfId="0" applyNumberFormat="1" applyFont="1" applyFill="1" applyBorder="1" applyAlignment="1">
      <alignment horizontal="center"/>
    </xf>
    <xf numFmtId="4" fontId="11" fillId="38" borderId="26" xfId="0" applyNumberFormat="1" applyFont="1" applyFill="1" applyBorder="1" applyAlignment="1">
      <alignment horizontal="right"/>
    </xf>
    <xf numFmtId="4" fontId="19" fillId="0" borderId="0" xfId="0" applyNumberFormat="1" applyFont="1" applyFill="1" applyAlignment="1">
      <alignment horizontal="center" wrapText="1"/>
    </xf>
    <xf numFmtId="4" fontId="19" fillId="0" borderId="0" xfId="0" applyNumberFormat="1" applyFont="1" applyFill="1" applyAlignment="1">
      <alignment horizontal="right" wrapText="1"/>
    </xf>
    <xf numFmtId="4" fontId="11" fillId="0" borderId="0" xfId="0" applyNumberFormat="1" applyFont="1" applyFill="1" applyAlignment="1">
      <alignment horizontal="right" wrapText="1"/>
    </xf>
    <xf numFmtId="4" fontId="19" fillId="37" borderId="26" xfId="0" applyNumberFormat="1" applyFont="1" applyFill="1" applyBorder="1" applyAlignment="1">
      <alignment horizontal="center" wrapText="1"/>
    </xf>
    <xf numFmtId="4" fontId="19" fillId="37" borderId="26" xfId="0" applyNumberFormat="1" applyFont="1" applyFill="1" applyBorder="1" applyAlignment="1">
      <alignment horizontal="right" wrapText="1"/>
    </xf>
    <xf numFmtId="4" fontId="90" fillId="38" borderId="26" xfId="41" applyNumberFormat="1" applyFill="1" applyBorder="1" applyAlignment="1">
      <alignment horizontal="justify" vertical="top" wrapText="1"/>
    </xf>
    <xf numFmtId="4" fontId="19" fillId="0" borderId="0" xfId="0" applyNumberFormat="1" applyFont="1" applyFill="1" applyAlignment="1">
      <alignment horizontal="left" vertical="top" wrapText="1"/>
    </xf>
    <xf numFmtId="4" fontId="19" fillId="0" borderId="0" xfId="0" applyNumberFormat="1" applyFont="1" applyAlignment="1">
      <alignment horizontal="right" vertical="top" wrapText="1"/>
    </xf>
    <xf numFmtId="4" fontId="11" fillId="0" borderId="0" xfId="0" applyNumberFormat="1" applyFont="1" applyAlignment="1" applyProtection="1">
      <alignment horizontal="left" vertical="top" wrapText="1"/>
      <protection/>
    </xf>
    <xf numFmtId="4" fontId="11" fillId="0" borderId="0" xfId="0" applyNumberFormat="1" applyFont="1" applyAlignment="1" applyProtection="1">
      <alignment horizontal="center" wrapText="1"/>
      <protection/>
    </xf>
    <xf numFmtId="4" fontId="11" fillId="0" borderId="0" xfId="0" applyNumberFormat="1" applyFont="1" applyAlignment="1" applyProtection="1">
      <alignment horizontal="right" wrapText="1"/>
      <protection/>
    </xf>
    <xf numFmtId="4" fontId="11" fillId="0" borderId="0" xfId="0" applyNumberFormat="1" applyFont="1" applyFill="1" applyAlignment="1">
      <alignment horizontal="right" vertical="top"/>
    </xf>
    <xf numFmtId="4" fontId="11" fillId="0" borderId="0" xfId="0" applyNumberFormat="1" applyFont="1" applyFill="1" applyAlignment="1" applyProtection="1">
      <alignment horizontal="right" vertical="top"/>
      <protection/>
    </xf>
    <xf numFmtId="4" fontId="11" fillId="0" borderId="0" xfId="0" applyNumberFormat="1" applyFont="1" applyAlignment="1">
      <alignment horizontal="left" vertical="top" wrapText="1"/>
    </xf>
    <xf numFmtId="4" fontId="11" fillId="0" borderId="0" xfId="0" applyNumberFormat="1" applyFont="1" applyAlignment="1">
      <alignment horizontal="right" wrapText="1"/>
    </xf>
    <xf numFmtId="4" fontId="19" fillId="38" borderId="12" xfId="0" applyNumberFormat="1" applyFont="1" applyFill="1" applyBorder="1" applyAlignment="1">
      <alignment horizontal="right" vertical="top" wrapText="1"/>
    </xf>
    <xf numFmtId="4" fontId="11" fillId="38" borderId="12" xfId="0" applyNumberFormat="1" applyFont="1" applyFill="1" applyBorder="1" applyAlignment="1">
      <alignment horizontal="right" wrapText="1"/>
    </xf>
    <xf numFmtId="4" fontId="11" fillId="0" borderId="0" xfId="0" applyNumberFormat="1" applyFont="1" applyFill="1" applyBorder="1" applyAlignment="1">
      <alignment horizontal="right" wrapText="1"/>
    </xf>
    <xf numFmtId="4" fontId="25" fillId="38" borderId="12" xfId="0" applyNumberFormat="1" applyFont="1" applyFill="1" applyBorder="1" applyAlignment="1">
      <alignment horizontal="right" vertical="top" wrapText="1"/>
    </xf>
    <xf numFmtId="4" fontId="19" fillId="38" borderId="12" xfId="0" applyNumberFormat="1" applyFont="1" applyFill="1" applyBorder="1" applyAlignment="1">
      <alignment horizontal="left" vertical="top" wrapText="1"/>
    </xf>
    <xf numFmtId="4" fontId="11" fillId="0" borderId="0" xfId="0" applyNumberFormat="1" applyFont="1" applyFill="1" applyAlignment="1">
      <alignment horizontal="left" vertical="top" wrapText="1"/>
    </xf>
    <xf numFmtId="4" fontId="11" fillId="0" borderId="0" xfId="0" applyNumberFormat="1" applyFont="1" applyFill="1" applyAlignment="1" applyProtection="1">
      <alignment horizontal="right" vertical="top" wrapText="1"/>
      <protection/>
    </xf>
    <xf numFmtId="4" fontId="11" fillId="38" borderId="12" xfId="0" applyNumberFormat="1" applyFont="1" applyFill="1" applyBorder="1" applyAlignment="1">
      <alignment horizontal="right" vertical="top" wrapText="1"/>
    </xf>
    <xf numFmtId="4" fontId="11" fillId="0" borderId="0" xfId="96" applyNumberFormat="1" applyFont="1" applyAlignment="1" applyProtection="1">
      <alignment horizontal="right" wrapText="1"/>
      <protection/>
    </xf>
    <xf numFmtId="4" fontId="11" fillId="0" borderId="0" xfId="0" applyNumberFormat="1" applyFont="1" applyFill="1" applyBorder="1" applyAlignment="1">
      <alignment horizontal="left" vertical="top" wrapText="1"/>
    </xf>
    <xf numFmtId="4" fontId="105" fillId="38" borderId="26" xfId="41" applyNumberFormat="1" applyFont="1" applyFill="1" applyBorder="1" applyAlignment="1">
      <alignment horizontal="right"/>
    </xf>
    <xf numFmtId="4" fontId="47" fillId="0" borderId="0" xfId="0" applyNumberFormat="1" applyFont="1" applyFill="1" applyAlignment="1">
      <alignment horizontal="right" vertical="top" wrapText="1"/>
    </xf>
    <xf numFmtId="4" fontId="22" fillId="0" borderId="0" xfId="0" applyNumberFormat="1" applyFont="1" applyFill="1" applyAlignment="1">
      <alignment horizontal="right" vertical="top" wrapText="1"/>
    </xf>
    <xf numFmtId="4" fontId="11" fillId="0" borderId="0" xfId="0" applyNumberFormat="1" applyFont="1" applyFill="1" applyAlignment="1">
      <alignment vertical="top" wrapText="1"/>
    </xf>
    <xf numFmtId="4" fontId="19" fillId="0" borderId="0" xfId="0" applyNumberFormat="1" applyFont="1" applyFill="1" applyAlignment="1">
      <alignment horizontal="justify" vertical="top" wrapText="1"/>
    </xf>
    <xf numFmtId="4" fontId="19" fillId="0" borderId="0" xfId="0" applyNumberFormat="1" applyFont="1" applyAlignment="1">
      <alignment horizontal="justify" vertical="top" wrapText="1"/>
    </xf>
    <xf numFmtId="4" fontId="19" fillId="0" borderId="0" xfId="54" applyNumberFormat="1" applyFont="1" applyFill="1" applyAlignment="1" applyProtection="1">
      <alignment horizontal="left" vertical="top" wrapText="1"/>
      <protection/>
    </xf>
    <xf numFmtId="4" fontId="19" fillId="0" borderId="0" xfId="54" applyNumberFormat="1" applyFont="1" applyFill="1" applyBorder="1" applyAlignment="1" applyProtection="1">
      <alignment vertical="top" wrapText="1"/>
      <protection/>
    </xf>
    <xf numFmtId="4" fontId="22" fillId="36" borderId="18" xfId="0" applyNumberFormat="1" applyFont="1" applyFill="1" applyBorder="1" applyAlignment="1">
      <alignment horizontal="center" vertical="top" wrapText="1"/>
    </xf>
    <xf numFmtId="4" fontId="22" fillId="36" borderId="19" xfId="0" applyNumberFormat="1" applyFont="1" applyFill="1" applyBorder="1" applyAlignment="1">
      <alignment horizontal="center" wrapText="1"/>
    </xf>
    <xf numFmtId="4" fontId="11" fillId="0" borderId="0" xfId="53" applyNumberFormat="1" applyFont="1" applyFill="1" applyAlignment="1" applyProtection="1">
      <alignment horizontal="justify" vertical="top" wrapText="1"/>
      <protection/>
    </xf>
    <xf numFmtId="4" fontId="13" fillId="38" borderId="36" xfId="0" applyNumberFormat="1" applyFont="1" applyFill="1" applyBorder="1" applyAlignment="1">
      <alignment horizontal="right" vertical="top" wrapText="1"/>
    </xf>
    <xf numFmtId="4" fontId="25" fillId="38" borderId="36" xfId="0" applyNumberFormat="1" applyFont="1" applyFill="1" applyBorder="1" applyAlignment="1">
      <alignment horizontal="right" vertical="top" wrapText="1"/>
    </xf>
    <xf numFmtId="4" fontId="14" fillId="38" borderId="36" xfId="0" applyNumberFormat="1" applyFont="1" applyFill="1" applyBorder="1" applyAlignment="1">
      <alignment horizontal="center" wrapText="1"/>
    </xf>
    <xf numFmtId="4" fontId="14" fillId="38" borderId="36" xfId="0" applyNumberFormat="1" applyFont="1" applyFill="1" applyBorder="1" applyAlignment="1">
      <alignment horizontal="right" wrapText="1"/>
    </xf>
    <xf numFmtId="4" fontId="13" fillId="37" borderId="12" xfId="0" applyNumberFormat="1" applyFont="1" applyFill="1" applyBorder="1" applyAlignment="1">
      <alignment horizontal="center" wrapText="1"/>
    </xf>
    <xf numFmtId="4" fontId="13" fillId="0" borderId="0" xfId="0" applyNumberFormat="1" applyFont="1" applyAlignment="1" applyProtection="1">
      <alignment horizontal="justify" vertical="top" wrapText="1"/>
      <protection/>
    </xf>
    <xf numFmtId="4" fontId="13" fillId="0" borderId="0" xfId="0" applyNumberFormat="1" applyFont="1" applyAlignment="1" applyProtection="1">
      <alignment horizontal="center"/>
      <protection/>
    </xf>
    <xf numFmtId="4" fontId="13" fillId="0" borderId="0" xfId="0" applyNumberFormat="1" applyFont="1" applyBorder="1" applyAlignment="1">
      <alignment horizontal="justify" vertical="top" wrapText="1"/>
    </xf>
    <xf numFmtId="4" fontId="14" fillId="0" borderId="0" xfId="0" applyNumberFormat="1" applyFont="1" applyBorder="1" applyAlignment="1">
      <alignment horizontal="justify" vertical="top" wrapText="1"/>
    </xf>
    <xf numFmtId="4" fontId="14" fillId="0" borderId="0" xfId="0" applyNumberFormat="1" applyFont="1" applyBorder="1" applyAlignment="1" quotePrefix="1">
      <alignment horizontal="justify" vertical="top" wrapText="1"/>
    </xf>
    <xf numFmtId="4" fontId="17" fillId="0" borderId="0" xfId="0" applyNumberFormat="1" applyFont="1" applyBorder="1" applyAlignment="1">
      <alignment horizontal="justify" vertical="top" wrapText="1"/>
    </xf>
    <xf numFmtId="4" fontId="14" fillId="36" borderId="18" xfId="0" applyNumberFormat="1" applyFont="1" applyFill="1" applyBorder="1" applyAlignment="1">
      <alignment horizontal="center" vertical="top" wrapText="1"/>
    </xf>
    <xf numFmtId="4" fontId="14" fillId="0" borderId="0" xfId="0" applyNumberFormat="1" applyFont="1" applyAlignment="1">
      <alignment horizontal="center" vertical="top"/>
    </xf>
    <xf numFmtId="4" fontId="13" fillId="0" borderId="0" xfId="0" applyNumberFormat="1" applyFont="1" applyAlignment="1">
      <alignment horizontal="center" vertical="top"/>
    </xf>
    <xf numFmtId="4" fontId="14" fillId="37" borderId="26" xfId="0" applyNumberFormat="1" applyFont="1" applyFill="1" applyBorder="1" applyAlignment="1">
      <alignment horizontal="center" vertical="top"/>
    </xf>
    <xf numFmtId="4" fontId="13" fillId="0" borderId="0" xfId="0" applyNumberFormat="1" applyFont="1" applyAlignment="1" applyProtection="1">
      <alignment horizontal="center" vertical="top"/>
      <protection/>
    </xf>
    <xf numFmtId="4" fontId="13" fillId="0" borderId="0" xfId="0" applyNumberFormat="1" applyFont="1" applyBorder="1" applyAlignment="1">
      <alignment horizontal="center" vertical="top"/>
    </xf>
    <xf numFmtId="4" fontId="14" fillId="0" borderId="0" xfId="0" applyNumberFormat="1" applyFont="1" applyBorder="1" applyAlignment="1">
      <alignment horizontal="center" vertical="top"/>
    </xf>
    <xf numFmtId="4" fontId="13" fillId="0" borderId="0" xfId="0" applyNumberFormat="1" applyFont="1" applyAlignment="1">
      <alignment vertical="top"/>
    </xf>
    <xf numFmtId="4" fontId="20" fillId="0" borderId="0" xfId="0" applyNumberFormat="1" applyFont="1" applyAlignment="1">
      <alignment/>
    </xf>
    <xf numFmtId="4" fontId="22" fillId="0" borderId="0" xfId="0" applyNumberFormat="1" applyFont="1" applyAlignment="1">
      <alignment horizontal="center"/>
    </xf>
    <xf numFmtId="4" fontId="20" fillId="0" borderId="0" xfId="0" applyNumberFormat="1" applyFont="1" applyAlignment="1">
      <alignment horizontal="center"/>
    </xf>
    <xf numFmtId="4" fontId="22" fillId="37" borderId="26" xfId="0" applyNumberFormat="1" applyFont="1" applyFill="1" applyBorder="1" applyAlignment="1">
      <alignment horizontal="center"/>
    </xf>
    <xf numFmtId="4" fontId="20" fillId="0" borderId="0" xfId="0" applyNumberFormat="1" applyFont="1" applyAlignment="1" applyProtection="1">
      <alignment horizontal="center"/>
      <protection/>
    </xf>
    <xf numFmtId="4" fontId="22" fillId="0" borderId="0" xfId="0" applyNumberFormat="1" applyFont="1" applyBorder="1" applyAlignment="1">
      <alignment horizontal="center"/>
    </xf>
    <xf numFmtId="4" fontId="103" fillId="37" borderId="12" xfId="41" applyNumberFormat="1" applyFont="1" applyFill="1" applyBorder="1" applyAlignment="1">
      <alignment vertical="top"/>
    </xf>
    <xf numFmtId="4" fontId="105" fillId="37" borderId="12" xfId="41" applyNumberFormat="1" applyFont="1" applyFill="1" applyBorder="1" applyAlignment="1">
      <alignment horizontal="justify" vertical="top" wrapText="1"/>
    </xf>
    <xf numFmtId="4" fontId="20" fillId="37" borderId="12" xfId="0" applyNumberFormat="1" applyFont="1" applyFill="1" applyBorder="1" applyAlignment="1">
      <alignment/>
    </xf>
    <xf numFmtId="4" fontId="13" fillId="37" borderId="12" xfId="0" applyNumberFormat="1" applyFont="1" applyFill="1" applyBorder="1" applyAlignment="1">
      <alignment/>
    </xf>
    <xf numFmtId="49" fontId="85" fillId="37" borderId="12" xfId="41" applyNumberFormat="1" applyFont="1" applyFill="1" applyBorder="1" applyAlignment="1">
      <alignment horizontal="center"/>
    </xf>
    <xf numFmtId="0" fontId="85" fillId="37" borderId="12" xfId="41" applyFont="1" applyFill="1" applyBorder="1" applyAlignment="1">
      <alignment/>
    </xf>
    <xf numFmtId="0" fontId="11" fillId="37" borderId="12" xfId="0" applyFont="1" applyFill="1" applyBorder="1" applyAlignment="1">
      <alignment horizontal="center"/>
    </xf>
    <xf numFmtId="0" fontId="13" fillId="37" borderId="12" xfId="0" applyFont="1" applyFill="1" applyBorder="1" applyAlignment="1">
      <alignment horizontal="right"/>
    </xf>
    <xf numFmtId="0" fontId="13" fillId="37" borderId="12" xfId="0" applyFont="1" applyFill="1" applyBorder="1" applyAlignment="1">
      <alignment/>
    </xf>
    <xf numFmtId="4" fontId="19" fillId="0" borderId="0" xfId="0" applyNumberFormat="1" applyFont="1" applyFill="1" applyBorder="1" applyAlignment="1">
      <alignment horizontal="center" vertical="top" wrapText="1"/>
    </xf>
    <xf numFmtId="4" fontId="19" fillId="0" borderId="0" xfId="0" applyNumberFormat="1" applyFont="1" applyFill="1" applyBorder="1" applyAlignment="1">
      <alignment horizontal="center" wrapText="1"/>
    </xf>
    <xf numFmtId="4" fontId="14" fillId="0" borderId="0" xfId="0" applyNumberFormat="1" applyFont="1" applyFill="1" applyBorder="1" applyAlignment="1">
      <alignment horizontal="center" wrapText="1"/>
    </xf>
    <xf numFmtId="49" fontId="14" fillId="0" borderId="0" xfId="0" applyNumberFormat="1" applyFont="1" applyAlignment="1">
      <alignment horizontal="center"/>
    </xf>
    <xf numFmtId="0" fontId="14" fillId="0" borderId="0" xfId="0" applyFont="1" applyAlignment="1">
      <alignment/>
    </xf>
    <xf numFmtId="49" fontId="13" fillId="0" borderId="0" xfId="0" applyNumberFormat="1" applyFont="1" applyFill="1" applyAlignment="1">
      <alignment horizontal="center"/>
    </xf>
    <xf numFmtId="4" fontId="13" fillId="0" borderId="0" xfId="65" applyNumberFormat="1" applyFont="1" applyFill="1" applyAlignment="1" applyProtection="1">
      <alignment horizontal="left"/>
      <protection/>
    </xf>
    <xf numFmtId="4" fontId="11" fillId="0" borderId="0" xfId="65" applyNumberFormat="1" applyFont="1" applyFill="1" applyAlignment="1" applyProtection="1">
      <alignment horizontal="center"/>
      <protection/>
    </xf>
    <xf numFmtId="4" fontId="13" fillId="0" borderId="0" xfId="65" applyNumberFormat="1" applyFont="1" applyFill="1" applyAlignment="1" applyProtection="1">
      <alignment horizontal="right"/>
      <protection/>
    </xf>
    <xf numFmtId="4" fontId="13" fillId="0" borderId="0" xfId="0" applyNumberFormat="1" applyFont="1" applyFill="1" applyAlignment="1">
      <alignment/>
    </xf>
    <xf numFmtId="4" fontId="11" fillId="0" borderId="0" xfId="75" applyNumberFormat="1" applyFont="1" applyFill="1" applyAlignment="1">
      <alignment horizontal="center"/>
      <protection/>
    </xf>
    <xf numFmtId="4" fontId="13" fillId="0" borderId="0" xfId="75" applyNumberFormat="1" applyFont="1" applyFill="1" applyAlignment="1">
      <alignment horizontal="right"/>
      <protection/>
    </xf>
    <xf numFmtId="49" fontId="13" fillId="0" borderId="0" xfId="0" applyNumberFormat="1" applyFont="1" applyAlignment="1">
      <alignment horizontal="center"/>
    </xf>
    <xf numFmtId="4" fontId="13" fillId="0" borderId="0" xfId="75" applyNumberFormat="1" applyFont="1" applyFill="1">
      <alignment/>
      <protection/>
    </xf>
    <xf numFmtId="49" fontId="13" fillId="0" borderId="0" xfId="0" applyNumberFormat="1" applyFont="1" applyFill="1" applyAlignment="1">
      <alignment horizontal="center" vertical="top"/>
    </xf>
    <xf numFmtId="2" fontId="13" fillId="0" borderId="0" xfId="0" applyNumberFormat="1" applyFont="1" applyAlignment="1">
      <alignment/>
    </xf>
    <xf numFmtId="4" fontId="13" fillId="0" borderId="0" xfId="0" applyNumberFormat="1" applyFont="1" applyFill="1" applyAlignment="1" applyProtection="1">
      <alignment horizontal="left"/>
      <protection/>
    </xf>
    <xf numFmtId="4" fontId="11" fillId="0" borderId="0" xfId="0" applyNumberFormat="1" applyFont="1" applyFill="1" applyAlignment="1">
      <alignment horizontal="center"/>
    </xf>
    <xf numFmtId="2" fontId="13" fillId="0" borderId="0" xfId="0" applyNumberFormat="1" applyFont="1" applyAlignment="1">
      <alignment horizontal="right"/>
    </xf>
    <xf numFmtId="0" fontId="11" fillId="0" borderId="0" xfId="0" applyFont="1" applyFill="1" applyAlignment="1">
      <alignment horizontal="center"/>
    </xf>
    <xf numFmtId="4" fontId="11" fillId="0" borderId="0" xfId="0" applyNumberFormat="1" applyFont="1" applyFill="1" applyAlignment="1" applyProtection="1">
      <alignment horizontal="center"/>
      <protection/>
    </xf>
    <xf numFmtId="4" fontId="13" fillId="0" borderId="0" xfId="0" applyNumberFormat="1" applyFont="1" applyFill="1" applyAlignment="1" applyProtection="1">
      <alignment horizontal="right"/>
      <protection/>
    </xf>
    <xf numFmtId="4" fontId="11" fillId="0" borderId="0" xfId="65" applyNumberFormat="1" applyFont="1" applyFill="1" applyAlignment="1">
      <alignment horizontal="center"/>
      <protection/>
    </xf>
    <xf numFmtId="4" fontId="13" fillId="0" borderId="0" xfId="65" applyNumberFormat="1" applyFont="1" applyFill="1" applyAlignment="1">
      <alignment horizontal="right"/>
      <protection/>
    </xf>
    <xf numFmtId="4" fontId="13" fillId="0" borderId="0" xfId="0" applyNumberFormat="1" applyFont="1" applyAlignment="1" applyProtection="1">
      <alignment horizontal="left"/>
      <protection/>
    </xf>
    <xf numFmtId="0" fontId="13" fillId="0" borderId="0" xfId="0" applyFont="1" applyFill="1" applyAlignment="1">
      <alignment horizontal="right"/>
    </xf>
    <xf numFmtId="4" fontId="13" fillId="0" borderId="0" xfId="0" applyNumberFormat="1" applyFont="1" applyFill="1" applyBorder="1" applyAlignment="1">
      <alignment/>
    </xf>
    <xf numFmtId="49" fontId="14" fillId="4" borderId="12" xfId="0" applyNumberFormat="1" applyFont="1" applyFill="1" applyBorder="1" applyAlignment="1">
      <alignment horizontal="center"/>
    </xf>
    <xf numFmtId="0" fontId="14" fillId="4" borderId="12" xfId="0" applyFont="1" applyFill="1" applyBorder="1" applyAlignment="1">
      <alignment horizontal="right"/>
    </xf>
    <xf numFmtId="0" fontId="19" fillId="4" borderId="12" xfId="0" applyFont="1" applyFill="1" applyBorder="1" applyAlignment="1">
      <alignment horizontal="center"/>
    </xf>
    <xf numFmtId="4" fontId="13" fillId="4" borderId="12" xfId="0" applyNumberFormat="1" applyFont="1" applyFill="1" applyBorder="1" applyAlignment="1">
      <alignment/>
    </xf>
    <xf numFmtId="0" fontId="13" fillId="0" borderId="0" xfId="0" applyFont="1" applyFill="1" applyAlignment="1">
      <alignment horizontal="justify" vertical="top" wrapText="1"/>
    </xf>
    <xf numFmtId="4" fontId="11" fillId="4" borderId="1" xfId="0" applyNumberFormat="1" applyFont="1" applyFill="1" applyBorder="1" applyAlignment="1" applyProtection="1">
      <alignment horizontal="right" wrapText="1"/>
      <protection locked="0"/>
    </xf>
    <xf numFmtId="4" fontId="11" fillId="4" borderId="37" xfId="0" applyNumberFormat="1" applyFont="1" applyFill="1" applyBorder="1" applyAlignment="1" applyProtection="1">
      <alignment horizontal="right" wrapText="1"/>
      <protection locked="0"/>
    </xf>
    <xf numFmtId="4" fontId="85" fillId="37" borderId="12" xfId="41" applyNumberFormat="1" applyFont="1" applyFill="1" applyBorder="1" applyAlignment="1">
      <alignment horizontal="right" vertical="top" wrapText="1"/>
    </xf>
    <xf numFmtId="4" fontId="85" fillId="37" borderId="12" xfId="41" applyNumberFormat="1" applyFont="1" applyFill="1" applyBorder="1" applyAlignment="1">
      <alignment horizontal="justify" vertical="top" wrapText="1"/>
    </xf>
    <xf numFmtId="4" fontId="71" fillId="0" borderId="0" xfId="0" applyNumberFormat="1" applyFont="1" applyBorder="1" applyAlignment="1" applyProtection="1">
      <alignment horizontal="right" wrapText="1"/>
      <protection locked="0"/>
    </xf>
    <xf numFmtId="4" fontId="71" fillId="0" borderId="0" xfId="0" applyNumberFormat="1" applyFont="1" applyBorder="1" applyAlignment="1" applyProtection="1">
      <alignment horizontal="right"/>
      <protection locked="0"/>
    </xf>
    <xf numFmtId="4" fontId="71" fillId="34" borderId="12" xfId="0" applyNumberFormat="1" applyFont="1" applyFill="1" applyBorder="1" applyAlignment="1" applyProtection="1">
      <alignment horizontal="right" wrapText="1"/>
      <protection locked="0"/>
    </xf>
    <xf numFmtId="4" fontId="71" fillId="35" borderId="0" xfId="0" applyNumberFormat="1" applyFont="1" applyFill="1" applyBorder="1" applyAlignment="1" applyProtection="1">
      <alignment horizontal="right" wrapText="1"/>
      <protection locked="0"/>
    </xf>
    <xf numFmtId="4" fontId="71" fillId="0" borderId="30" xfId="0" applyNumberFormat="1" applyFont="1" applyBorder="1" applyAlignment="1" applyProtection="1">
      <alignment horizontal="right" wrapText="1"/>
      <protection locked="0"/>
    </xf>
    <xf numFmtId="4" fontId="71" fillId="4" borderId="30" xfId="0" applyNumberFormat="1" applyFont="1" applyFill="1" applyBorder="1" applyAlignment="1" applyProtection="1">
      <alignment horizontal="right" wrapText="1"/>
      <protection locked="0"/>
    </xf>
    <xf numFmtId="4" fontId="71" fillId="0" borderId="29" xfId="0" applyNumberFormat="1" applyFont="1" applyBorder="1" applyAlignment="1" applyProtection="1">
      <alignment horizontal="right" wrapText="1"/>
      <protection locked="0"/>
    </xf>
    <xf numFmtId="4" fontId="72" fillId="37" borderId="19" xfId="0" applyNumberFormat="1" applyFont="1" applyFill="1" applyBorder="1" applyAlignment="1" applyProtection="1">
      <alignment horizontal="right" wrapText="1"/>
      <protection locked="0"/>
    </xf>
    <xf numFmtId="4" fontId="71" fillId="0" borderId="32" xfId="0" applyNumberFormat="1" applyFont="1" applyBorder="1" applyAlignment="1" applyProtection="1">
      <alignment horizontal="right" wrapText="1"/>
      <protection locked="0"/>
    </xf>
    <xf numFmtId="4" fontId="72" fillId="0" borderId="33" xfId="0" applyNumberFormat="1" applyFont="1" applyFill="1" applyBorder="1" applyAlignment="1" applyProtection="1">
      <alignment horizontal="right" wrapText="1"/>
      <protection locked="0"/>
    </xf>
    <xf numFmtId="4" fontId="72" fillId="4" borderId="34" xfId="0" applyNumberFormat="1" applyFont="1" applyFill="1" applyBorder="1" applyAlignment="1" applyProtection="1">
      <alignment horizontal="right" wrapText="1"/>
      <protection locked="0"/>
    </xf>
    <xf numFmtId="0" fontId="37" fillId="0" borderId="0" xfId="0" applyFont="1" applyAlignment="1" applyProtection="1">
      <alignment horizontal="right"/>
      <protection locked="0"/>
    </xf>
    <xf numFmtId="4" fontId="11" fillId="0" borderId="0" xfId="0" applyNumberFormat="1" applyFont="1" applyFill="1" applyBorder="1" applyAlignment="1" applyProtection="1">
      <alignment horizontal="right" vertical="top" wrapText="1"/>
      <protection/>
    </xf>
    <xf numFmtId="4" fontId="12" fillId="0" borderId="0" xfId="0" applyNumberFormat="1" applyFont="1" applyFill="1" applyBorder="1" applyAlignment="1" applyProtection="1">
      <alignment horizontal="justify" vertical="top" wrapText="1"/>
      <protection/>
    </xf>
    <xf numFmtId="4" fontId="20" fillId="0" borderId="0" xfId="0" applyNumberFormat="1" applyFont="1" applyFill="1" applyBorder="1" applyAlignment="1" applyProtection="1">
      <alignment horizontal="center" wrapText="1"/>
      <protection/>
    </xf>
    <xf numFmtId="4" fontId="11" fillId="0" borderId="0" xfId="0" applyNumberFormat="1" applyFont="1" applyFill="1" applyBorder="1" applyAlignment="1" applyProtection="1">
      <alignment horizontal="right" wrapText="1"/>
      <protection/>
    </xf>
    <xf numFmtId="4" fontId="11" fillId="0" borderId="0" xfId="0" applyNumberFormat="1" applyFont="1" applyAlignment="1" applyProtection="1">
      <alignment horizontal="justify" vertical="top" wrapText="1"/>
      <protection/>
    </xf>
    <xf numFmtId="4" fontId="90" fillId="23" borderId="18" xfId="41" applyNumberFormat="1" applyFill="1" applyBorder="1" applyAlignment="1" applyProtection="1">
      <alignment horizontal="right" vertical="top" wrapText="1"/>
      <protection/>
    </xf>
    <xf numFmtId="4" fontId="90" fillId="23" borderId="18" xfId="41" applyNumberFormat="1" applyFill="1" applyBorder="1" applyAlignment="1" applyProtection="1">
      <alignment horizontal="justify" vertical="top" wrapText="1"/>
      <protection/>
    </xf>
    <xf numFmtId="4" fontId="22" fillId="23" borderId="18" xfId="0" applyNumberFormat="1" applyFont="1" applyFill="1" applyBorder="1" applyAlignment="1" applyProtection="1">
      <alignment horizontal="center" wrapText="1"/>
      <protection/>
    </xf>
    <xf numFmtId="4" fontId="19" fillId="23" borderId="18" xfId="0" applyNumberFormat="1" applyFont="1" applyFill="1" applyBorder="1" applyAlignment="1" applyProtection="1">
      <alignment horizontal="right" wrapText="1"/>
      <protection/>
    </xf>
    <xf numFmtId="4" fontId="19" fillId="23" borderId="19" xfId="0" applyNumberFormat="1" applyFont="1" applyFill="1" applyBorder="1" applyAlignment="1" applyProtection="1">
      <alignment horizontal="right" wrapText="1"/>
      <protection/>
    </xf>
    <xf numFmtId="4" fontId="49" fillId="0" borderId="0" xfId="0" applyNumberFormat="1" applyFont="1" applyAlignment="1" applyProtection="1">
      <alignment horizontal="justify" vertical="top" wrapText="1"/>
      <protection/>
    </xf>
    <xf numFmtId="4" fontId="16" fillId="39" borderId="25" xfId="0" applyNumberFormat="1" applyFont="1" applyFill="1" applyBorder="1" applyAlignment="1" applyProtection="1">
      <alignment horizontal="right" vertical="top" wrapText="1"/>
      <protection/>
    </xf>
    <xf numFmtId="4" fontId="15" fillId="39" borderId="25" xfId="0" applyNumberFormat="1" applyFont="1" applyFill="1" applyBorder="1" applyAlignment="1" applyProtection="1">
      <alignment horizontal="justify" vertical="top" wrapText="1"/>
      <protection/>
    </xf>
    <xf numFmtId="4" fontId="20" fillId="39" borderId="25" xfId="0" applyNumberFormat="1" applyFont="1" applyFill="1" applyBorder="1" applyAlignment="1" applyProtection="1">
      <alignment horizontal="center" wrapText="1"/>
      <protection/>
    </xf>
    <xf numFmtId="4" fontId="11" fillId="39" borderId="25" xfId="0" applyNumberFormat="1" applyFont="1" applyFill="1" applyBorder="1" applyAlignment="1" applyProtection="1">
      <alignment horizontal="right" wrapText="1"/>
      <protection/>
    </xf>
    <xf numFmtId="4" fontId="11" fillId="39" borderId="31" xfId="0" applyNumberFormat="1" applyFont="1" applyFill="1" applyBorder="1" applyAlignment="1" applyProtection="1">
      <alignment horizontal="right" wrapText="1"/>
      <protection/>
    </xf>
    <xf numFmtId="4" fontId="17" fillId="0" borderId="1" xfId="0" applyNumberFormat="1" applyFont="1" applyFill="1" applyBorder="1" applyAlignment="1" applyProtection="1">
      <alignment horizontal="right" vertical="top" wrapText="1"/>
      <protection/>
    </xf>
    <xf numFmtId="4" fontId="17" fillId="0" borderId="1" xfId="0" applyNumberFormat="1" applyFont="1" applyFill="1" applyBorder="1" applyAlignment="1" applyProtection="1">
      <alignment horizontal="justify" vertical="top" wrapText="1"/>
      <protection/>
    </xf>
    <xf numFmtId="4" fontId="20" fillId="0" borderId="1" xfId="0" applyNumberFormat="1" applyFont="1" applyFill="1" applyBorder="1" applyAlignment="1" applyProtection="1">
      <alignment horizontal="center" wrapText="1"/>
      <protection/>
    </xf>
    <xf numFmtId="4" fontId="11" fillId="0" borderId="1" xfId="0" applyNumberFormat="1" applyFont="1" applyFill="1" applyBorder="1" applyAlignment="1" applyProtection="1">
      <alignment horizontal="right" wrapText="1"/>
      <protection/>
    </xf>
    <xf numFmtId="4" fontId="11" fillId="0" borderId="30" xfId="0" applyNumberFormat="1" applyFont="1" applyFill="1" applyBorder="1" applyAlignment="1" applyProtection="1">
      <alignment horizontal="right" wrapText="1"/>
      <protection/>
    </xf>
    <xf numFmtId="4" fontId="16" fillId="0" borderId="0" xfId="0" applyNumberFormat="1" applyFont="1" applyAlignment="1" applyProtection="1">
      <alignment horizontal="justify" vertical="top" wrapText="1"/>
      <protection/>
    </xf>
    <xf numFmtId="4" fontId="17" fillId="0" borderId="30" xfId="0" applyNumberFormat="1" applyFont="1" applyFill="1" applyBorder="1" applyAlignment="1" applyProtection="1">
      <alignment horizontal="right" vertical="top" wrapText="1"/>
      <protection/>
    </xf>
    <xf numFmtId="4" fontId="17" fillId="0" borderId="38" xfId="0" applyNumberFormat="1" applyFont="1" applyFill="1" applyBorder="1" applyAlignment="1" applyProtection="1">
      <alignment horizontal="justify" vertical="top" wrapText="1"/>
      <protection/>
    </xf>
    <xf numFmtId="4" fontId="11" fillId="0" borderId="39" xfId="0" applyNumberFormat="1" applyFont="1" applyBorder="1" applyAlignment="1" applyProtection="1">
      <alignment horizontal="right" vertical="top" wrapText="1"/>
      <protection/>
    </xf>
    <xf numFmtId="4" fontId="16" fillId="0" borderId="17" xfId="0" applyNumberFormat="1" applyFont="1" applyBorder="1" applyAlignment="1" applyProtection="1">
      <alignment horizontal="justify" vertical="top" wrapText="1"/>
      <protection/>
    </xf>
    <xf numFmtId="4" fontId="20" fillId="0" borderId="17" xfId="0" applyNumberFormat="1" applyFont="1" applyBorder="1" applyAlignment="1" applyProtection="1">
      <alignment horizontal="center" wrapText="1"/>
      <protection/>
    </xf>
    <xf numFmtId="4" fontId="11" fillId="0" borderId="17" xfId="0" applyNumberFormat="1" applyFont="1" applyBorder="1" applyAlignment="1" applyProtection="1">
      <alignment horizontal="right" wrapText="1"/>
      <protection/>
    </xf>
    <xf numFmtId="4" fontId="11" fillId="23" borderId="12" xfId="0" applyNumberFormat="1" applyFont="1" applyFill="1" applyBorder="1" applyAlignment="1" applyProtection="1">
      <alignment horizontal="right" vertical="top" wrapText="1"/>
      <protection/>
    </xf>
    <xf numFmtId="4" fontId="17" fillId="23" borderId="12" xfId="0" applyNumberFormat="1" applyFont="1" applyFill="1" applyBorder="1" applyAlignment="1" applyProtection="1">
      <alignment horizontal="right" vertical="top" wrapText="1"/>
      <protection/>
    </xf>
    <xf numFmtId="4" fontId="22" fillId="23" borderId="12" xfId="0" applyNumberFormat="1" applyFont="1" applyFill="1" applyBorder="1" applyAlignment="1" applyProtection="1">
      <alignment horizontal="center" wrapText="1"/>
      <protection/>
    </xf>
    <xf numFmtId="4" fontId="19" fillId="23" borderId="12" xfId="0" applyNumberFormat="1" applyFont="1" applyFill="1" applyBorder="1" applyAlignment="1" applyProtection="1">
      <alignment horizontal="right" wrapText="1"/>
      <protection/>
    </xf>
    <xf numFmtId="4" fontId="16" fillId="0" borderId="0" xfId="0" applyNumberFormat="1" applyFont="1" applyFill="1" applyBorder="1" applyAlignment="1" applyProtection="1">
      <alignment horizontal="justify" vertical="top" wrapText="1"/>
      <protection/>
    </xf>
    <xf numFmtId="4" fontId="16" fillId="0" borderId="0" xfId="0" applyNumberFormat="1" applyFont="1" applyFill="1" applyAlignment="1" applyProtection="1">
      <alignment horizontal="justify" vertical="top" wrapText="1"/>
      <protection/>
    </xf>
    <xf numFmtId="4" fontId="90" fillId="40" borderId="40" xfId="41" applyNumberFormat="1" applyFill="1" applyBorder="1" applyAlignment="1" applyProtection="1">
      <alignment horizontal="right" vertical="top" wrapText="1"/>
      <protection/>
    </xf>
    <xf numFmtId="4" fontId="90" fillId="40" borderId="12" xfId="41" applyNumberFormat="1" applyFill="1" applyBorder="1" applyAlignment="1" applyProtection="1">
      <alignment horizontal="justify" vertical="top" wrapText="1"/>
      <protection/>
    </xf>
    <xf numFmtId="4" fontId="20" fillId="40" borderId="12" xfId="0" applyNumberFormat="1" applyFont="1" applyFill="1" applyBorder="1" applyAlignment="1" applyProtection="1">
      <alignment horizontal="center" wrapText="1"/>
      <protection/>
    </xf>
    <xf numFmtId="4" fontId="11" fillId="40" borderId="12" xfId="0" applyNumberFormat="1" applyFont="1" applyFill="1" applyBorder="1" applyAlignment="1" applyProtection="1">
      <alignment horizontal="right" wrapText="1"/>
      <protection/>
    </xf>
    <xf numFmtId="4" fontId="11" fillId="40" borderId="41" xfId="0" applyNumberFormat="1" applyFont="1" applyFill="1" applyBorder="1" applyAlignment="1" applyProtection="1">
      <alignment horizontal="right" wrapText="1"/>
      <protection/>
    </xf>
    <xf numFmtId="4" fontId="17" fillId="0" borderId="25" xfId="0" applyNumberFormat="1" applyFont="1" applyFill="1" applyBorder="1" applyAlignment="1" applyProtection="1">
      <alignment horizontal="right" vertical="top" wrapText="1"/>
      <protection/>
    </xf>
    <xf numFmtId="4" fontId="17" fillId="0" borderId="16" xfId="0" applyNumberFormat="1" applyFont="1" applyFill="1" applyBorder="1" applyAlignment="1" applyProtection="1">
      <alignment horizontal="justify" vertical="top" wrapText="1"/>
      <protection/>
    </xf>
    <xf numFmtId="4" fontId="20" fillId="0" borderId="16" xfId="0" applyNumberFormat="1" applyFont="1" applyFill="1" applyBorder="1" applyAlignment="1" applyProtection="1">
      <alignment horizontal="center" wrapText="1"/>
      <protection/>
    </xf>
    <xf numFmtId="4" fontId="11" fillId="0" borderId="16" xfId="0" applyNumberFormat="1" applyFont="1" applyFill="1" applyBorder="1" applyAlignment="1" applyProtection="1">
      <alignment horizontal="right" wrapText="1"/>
      <protection/>
    </xf>
    <xf numFmtId="4" fontId="17" fillId="0" borderId="25" xfId="0" applyNumberFormat="1" applyFont="1" applyFill="1" applyBorder="1" applyAlignment="1" applyProtection="1">
      <alignment horizontal="justify" vertical="top" wrapText="1"/>
      <protection/>
    </xf>
    <xf numFmtId="4" fontId="20" fillId="0" borderId="1" xfId="0" applyNumberFormat="1" applyFont="1" applyBorder="1" applyAlignment="1" applyProtection="1">
      <alignment horizontal="center" wrapText="1"/>
      <protection/>
    </xf>
    <xf numFmtId="4" fontId="11" fillId="0" borderId="1" xfId="0" applyNumberFormat="1" applyFont="1" applyBorder="1" applyAlignment="1" applyProtection="1">
      <alignment horizontal="right" wrapText="1"/>
      <protection/>
    </xf>
    <xf numFmtId="4" fontId="11" fillId="0" borderId="30" xfId="0" applyNumberFormat="1" applyFont="1" applyBorder="1" applyAlignment="1" applyProtection="1">
      <alignment horizontal="right" wrapText="1"/>
      <protection/>
    </xf>
    <xf numFmtId="4" fontId="17" fillId="0" borderId="38" xfId="0" applyNumberFormat="1" applyFont="1" applyBorder="1" applyAlignment="1" applyProtection="1">
      <alignment horizontal="justify" vertical="top" wrapText="1"/>
      <protection/>
    </xf>
    <xf numFmtId="4" fontId="17" fillId="0" borderId="42" xfId="0" applyNumberFormat="1" applyFont="1" applyBorder="1" applyAlignment="1" applyProtection="1">
      <alignment horizontal="justify" vertical="top" wrapText="1"/>
      <protection/>
    </xf>
    <xf numFmtId="4" fontId="20" fillId="0" borderId="37" xfId="0" applyNumberFormat="1" applyFont="1" applyBorder="1" applyAlignment="1" applyProtection="1">
      <alignment horizontal="center" wrapText="1"/>
      <protection/>
    </xf>
    <xf numFmtId="4" fontId="11" fillId="0" borderId="37" xfId="0" applyNumberFormat="1" applyFont="1" applyBorder="1" applyAlignment="1" applyProtection="1">
      <alignment horizontal="right" wrapText="1"/>
      <protection/>
    </xf>
    <xf numFmtId="4" fontId="11" fillId="0" borderId="43" xfId="0" applyNumberFormat="1" applyFont="1" applyBorder="1" applyAlignment="1" applyProtection="1">
      <alignment horizontal="right" wrapText="1"/>
      <protection/>
    </xf>
    <xf numFmtId="4" fontId="11" fillId="0" borderId="1" xfId="0" applyNumberFormat="1" applyFont="1" applyFill="1" applyBorder="1" applyAlignment="1" applyProtection="1">
      <alignment horizontal="right" vertical="top" wrapText="1"/>
      <protection/>
    </xf>
    <xf numFmtId="4" fontId="11" fillId="0" borderId="29" xfId="0" applyNumberFormat="1" applyFont="1" applyBorder="1" applyAlignment="1" applyProtection="1">
      <alignment horizontal="right" wrapText="1"/>
      <protection/>
    </xf>
    <xf numFmtId="4" fontId="11" fillId="37" borderId="12" xfId="0" applyNumberFormat="1" applyFont="1" applyFill="1" applyBorder="1" applyAlignment="1" applyProtection="1">
      <alignment horizontal="right" vertical="top" wrapText="1"/>
      <protection/>
    </xf>
    <xf numFmtId="4" fontId="17" fillId="37" borderId="12" xfId="0" applyNumberFormat="1" applyFont="1" applyFill="1" applyBorder="1" applyAlignment="1" applyProtection="1">
      <alignment horizontal="right" vertical="top" wrapText="1"/>
      <protection/>
    </xf>
    <xf numFmtId="4" fontId="22" fillId="37" borderId="12" xfId="0" applyNumberFormat="1" applyFont="1" applyFill="1" applyBorder="1" applyAlignment="1" applyProtection="1">
      <alignment horizontal="center" wrapText="1"/>
      <protection/>
    </xf>
    <xf numFmtId="4" fontId="19" fillId="37" borderId="12" xfId="0" applyNumberFormat="1" applyFont="1" applyFill="1" applyBorder="1" applyAlignment="1" applyProtection="1">
      <alignment horizontal="right" wrapText="1"/>
      <protection/>
    </xf>
    <xf numFmtId="4" fontId="11" fillId="0" borderId="0" xfId="0" applyNumberFormat="1" applyFont="1" applyFill="1" applyBorder="1" applyAlignment="1" applyProtection="1">
      <alignment horizontal="justify" vertical="top" wrapText="1"/>
      <protection/>
    </xf>
    <xf numFmtId="4" fontId="90" fillId="7" borderId="12" xfId="41" applyNumberFormat="1" applyFill="1" applyBorder="1" applyAlignment="1" applyProtection="1">
      <alignment horizontal="right" vertical="top" wrapText="1"/>
      <protection/>
    </xf>
    <xf numFmtId="4" fontId="90" fillId="7" borderId="12" xfId="41" applyNumberFormat="1" applyFill="1" applyBorder="1" applyAlignment="1" applyProtection="1">
      <alignment horizontal="justify" vertical="top" wrapText="1"/>
      <protection/>
    </xf>
    <xf numFmtId="4" fontId="20" fillId="7" borderId="12" xfId="0" applyNumberFormat="1" applyFont="1" applyFill="1" applyBorder="1" applyAlignment="1" applyProtection="1">
      <alignment horizontal="center" wrapText="1"/>
      <protection/>
    </xf>
    <xf numFmtId="4" fontId="11" fillId="7" borderId="12" xfId="0" applyNumberFormat="1" applyFont="1" applyFill="1" applyBorder="1" applyAlignment="1" applyProtection="1">
      <alignment horizontal="right" wrapText="1"/>
      <protection/>
    </xf>
    <xf numFmtId="4" fontId="18" fillId="0" borderId="0" xfId="0" applyNumberFormat="1" applyFont="1" applyAlignment="1" applyProtection="1">
      <alignment horizontal="justify" vertical="top" wrapText="1"/>
      <protection/>
    </xf>
    <xf numFmtId="4" fontId="19" fillId="36" borderId="18" xfId="0" applyNumberFormat="1" applyFont="1" applyFill="1" applyBorder="1" applyAlignment="1" applyProtection="1">
      <alignment horizontal="center" vertical="top" wrapText="1"/>
      <protection/>
    </xf>
    <xf numFmtId="4" fontId="22" fillId="36" borderId="18" xfId="0" applyNumberFormat="1" applyFont="1" applyFill="1" applyBorder="1" applyAlignment="1" applyProtection="1">
      <alignment horizontal="center" wrapText="1"/>
      <protection/>
    </xf>
    <xf numFmtId="4" fontId="19" fillId="36" borderId="18" xfId="0" applyNumberFormat="1" applyFont="1" applyFill="1" applyBorder="1" applyAlignment="1" applyProtection="1">
      <alignment horizontal="center" wrapText="1"/>
      <protection/>
    </xf>
    <xf numFmtId="4" fontId="19" fillId="36" borderId="19" xfId="0" applyNumberFormat="1" applyFont="1" applyFill="1" applyBorder="1" applyAlignment="1" applyProtection="1">
      <alignment horizontal="center" wrapText="1"/>
      <protection/>
    </xf>
    <xf numFmtId="4" fontId="11" fillId="0" borderId="0" xfId="0" applyNumberFormat="1" applyFont="1" applyAlignment="1" applyProtection="1">
      <alignment horizontal="center" vertical="top" wrapText="1"/>
      <protection/>
    </xf>
    <xf numFmtId="4" fontId="17" fillId="31" borderId="36" xfId="0" applyNumberFormat="1" applyFont="1" applyFill="1" applyBorder="1" applyAlignment="1" applyProtection="1">
      <alignment horizontal="right" vertical="top" wrapText="1"/>
      <protection/>
    </xf>
    <xf numFmtId="4" fontId="17" fillId="31" borderId="36" xfId="0" applyNumberFormat="1" applyFont="1" applyFill="1" applyBorder="1" applyAlignment="1" applyProtection="1">
      <alignment horizontal="justify" vertical="top" wrapText="1"/>
      <protection/>
    </xf>
    <xf numFmtId="4" fontId="20" fillId="31" borderId="36" xfId="0" applyNumberFormat="1" applyFont="1" applyFill="1" applyBorder="1" applyAlignment="1" applyProtection="1">
      <alignment horizontal="center" wrapText="1"/>
      <protection/>
    </xf>
    <xf numFmtId="4" fontId="11" fillId="31" borderId="36" xfId="0" applyNumberFormat="1" applyFont="1" applyFill="1" applyBorder="1" applyAlignment="1" applyProtection="1">
      <alignment horizontal="right" wrapText="1"/>
      <protection/>
    </xf>
    <xf numFmtId="4" fontId="11" fillId="0" borderId="1" xfId="61" applyNumberFormat="1" applyFont="1" applyBorder="1" applyAlignment="1" applyProtection="1">
      <alignment horizontal="right" vertical="top" wrapText="1"/>
      <protection/>
    </xf>
    <xf numFmtId="4" fontId="26" fillId="0" borderId="37" xfId="61" applyNumberFormat="1" applyFont="1" applyBorder="1" applyAlignment="1" applyProtection="1">
      <alignment horizontal="justify" vertical="top" wrapText="1"/>
      <protection/>
    </xf>
    <xf numFmtId="4" fontId="20" fillId="0" borderId="25" xfId="0" applyNumberFormat="1" applyFont="1" applyFill="1" applyBorder="1" applyAlignment="1" applyProtection="1">
      <alignment horizontal="center" wrapText="1"/>
      <protection/>
    </xf>
    <xf numFmtId="4" fontId="11" fillId="0" borderId="25" xfId="0" applyNumberFormat="1" applyFont="1" applyFill="1" applyBorder="1" applyAlignment="1" applyProtection="1">
      <alignment horizontal="right" wrapText="1"/>
      <protection/>
    </xf>
    <xf numFmtId="4" fontId="11" fillId="0" borderId="44" xfId="0" applyNumberFormat="1" applyFont="1" applyFill="1" applyBorder="1" applyAlignment="1" applyProtection="1">
      <alignment horizontal="right" wrapText="1"/>
      <protection/>
    </xf>
    <xf numFmtId="4" fontId="11" fillId="0" borderId="30" xfId="61" applyNumberFormat="1" applyFont="1" applyBorder="1" applyAlignment="1" applyProtection="1">
      <alignment horizontal="right" vertical="top" wrapText="1"/>
      <protection/>
    </xf>
    <xf numFmtId="4" fontId="20" fillId="0" borderId="1" xfId="0" applyNumberFormat="1" applyFont="1" applyFill="1" applyBorder="1" applyAlignment="1" applyProtection="1">
      <alignment horizontal="justify" vertical="top" wrapText="1"/>
      <protection/>
    </xf>
    <xf numFmtId="4" fontId="20" fillId="0" borderId="45" xfId="0" applyNumberFormat="1" applyFont="1" applyFill="1" applyBorder="1" applyAlignment="1" applyProtection="1">
      <alignment horizontal="center" wrapText="1"/>
      <protection/>
    </xf>
    <xf numFmtId="4" fontId="11" fillId="0" borderId="45" xfId="0" applyNumberFormat="1" applyFont="1" applyFill="1" applyBorder="1" applyAlignment="1" applyProtection="1">
      <alignment horizontal="right" wrapText="1"/>
      <protection/>
    </xf>
    <xf numFmtId="4" fontId="11" fillId="0" borderId="1" xfId="0" applyNumberFormat="1" applyFont="1" applyBorder="1" applyAlignment="1" applyProtection="1">
      <alignment horizontal="right" vertical="top" wrapText="1"/>
      <protection/>
    </xf>
    <xf numFmtId="4" fontId="20" fillId="0" borderId="38" xfId="0" applyNumberFormat="1" applyFont="1" applyFill="1" applyBorder="1" applyAlignment="1" applyProtection="1">
      <alignment horizontal="justify" vertical="top" wrapText="1"/>
      <protection/>
    </xf>
    <xf numFmtId="4" fontId="20" fillId="41" borderId="1" xfId="0" applyNumberFormat="1" applyFont="1" applyFill="1" applyBorder="1" applyAlignment="1" applyProtection="1">
      <alignment horizontal="center" wrapText="1"/>
      <protection/>
    </xf>
    <xf numFmtId="4" fontId="11" fillId="0" borderId="46" xfId="0" applyNumberFormat="1" applyFont="1" applyFill="1" applyBorder="1" applyAlignment="1" applyProtection="1">
      <alignment horizontal="right" wrapText="1"/>
      <protection/>
    </xf>
    <xf numFmtId="4" fontId="15" fillId="0" borderId="38" xfId="0" applyNumberFormat="1" applyFont="1" applyFill="1" applyBorder="1" applyAlignment="1" applyProtection="1">
      <alignment horizontal="justify" vertical="top" wrapText="1"/>
      <protection/>
    </xf>
    <xf numFmtId="4" fontId="11" fillId="0" borderId="38" xfId="0" applyNumberFormat="1" applyFont="1" applyFill="1" applyBorder="1" applyAlignment="1" applyProtection="1">
      <alignment horizontal="justify" vertical="top" wrapText="1"/>
      <protection/>
    </xf>
    <xf numFmtId="4" fontId="15" fillId="0" borderId="0" xfId="0" applyNumberFormat="1" applyFont="1" applyAlignment="1" applyProtection="1">
      <alignment horizontal="justify" vertical="top" wrapText="1"/>
      <protection/>
    </xf>
    <xf numFmtId="4" fontId="11" fillId="0" borderId="46" xfId="0" applyNumberFormat="1" applyFont="1" applyBorder="1" applyAlignment="1" applyProtection="1">
      <alignment horizontal="justify" vertical="top" wrapText="1"/>
      <protection/>
    </xf>
    <xf numFmtId="4" fontId="11" fillId="0" borderId="47" xfId="61" applyNumberFormat="1" applyFont="1" applyBorder="1" applyAlignment="1" applyProtection="1">
      <alignment horizontal="justify" vertical="top" wrapText="1"/>
      <protection/>
    </xf>
    <xf numFmtId="4" fontId="11" fillId="0" borderId="47" xfId="61" applyNumberFormat="1" applyFont="1" applyFill="1" applyBorder="1" applyAlignment="1" applyProtection="1">
      <alignment horizontal="justify" vertical="top" wrapText="1"/>
      <protection/>
    </xf>
    <xf numFmtId="4" fontId="15" fillId="0" borderId="0" xfId="0" applyNumberFormat="1" applyFont="1" applyFill="1" applyAlignment="1" applyProtection="1">
      <alignment horizontal="justify" vertical="top" wrapText="1"/>
      <protection/>
    </xf>
    <xf numFmtId="4" fontId="19" fillId="0" borderId="47" xfId="61" applyNumberFormat="1" applyFont="1" applyBorder="1" applyAlignment="1" applyProtection="1">
      <alignment horizontal="justify" vertical="top" wrapText="1"/>
      <protection/>
    </xf>
    <xf numFmtId="4" fontId="20" fillId="0" borderId="37" xfId="0" applyNumberFormat="1" applyFont="1" applyFill="1" applyBorder="1" applyAlignment="1" applyProtection="1">
      <alignment horizontal="center" wrapText="1"/>
      <protection/>
    </xf>
    <xf numFmtId="4" fontId="11" fillId="41" borderId="1" xfId="0" applyNumberFormat="1" applyFont="1" applyFill="1" applyBorder="1" applyAlignment="1" applyProtection="1">
      <alignment horizontal="right" wrapText="1"/>
      <protection/>
    </xf>
    <xf numFmtId="4" fontId="11" fillId="31" borderId="12" xfId="0" applyNumberFormat="1" applyFont="1" applyFill="1" applyBorder="1" applyAlignment="1" applyProtection="1">
      <alignment horizontal="right" vertical="top" wrapText="1"/>
      <protection/>
    </xf>
    <xf numFmtId="4" fontId="14" fillId="31" borderId="12" xfId="0" applyNumberFormat="1" applyFont="1" applyFill="1" applyBorder="1" applyAlignment="1" applyProtection="1">
      <alignment horizontal="right" vertical="top" wrapText="1"/>
      <protection/>
    </xf>
    <xf numFmtId="4" fontId="20" fillId="31" borderId="12" xfId="0" applyNumberFormat="1" applyFont="1" applyFill="1" applyBorder="1" applyAlignment="1" applyProtection="1">
      <alignment horizontal="center" wrapText="1"/>
      <protection/>
    </xf>
    <xf numFmtId="4" fontId="19" fillId="42" borderId="48" xfId="0" applyNumberFormat="1" applyFont="1" applyFill="1" applyBorder="1" applyAlignment="1" applyProtection="1">
      <alignment horizontal="right" wrapText="1"/>
      <protection/>
    </xf>
    <xf numFmtId="4" fontId="11" fillId="43" borderId="0" xfId="0" applyNumberFormat="1" applyFont="1" applyFill="1" applyBorder="1" applyAlignment="1" applyProtection="1">
      <alignment horizontal="right" vertical="top" wrapText="1"/>
      <protection/>
    </xf>
    <xf numFmtId="4" fontId="11" fillId="43" borderId="0" xfId="0" applyNumberFormat="1" applyFont="1" applyFill="1" applyBorder="1" applyAlignment="1" applyProtection="1">
      <alignment horizontal="justify" vertical="top" wrapText="1"/>
      <protection/>
    </xf>
    <xf numFmtId="4" fontId="20" fillId="43" borderId="0" xfId="0" applyNumberFormat="1" applyFont="1" applyFill="1" applyBorder="1" applyAlignment="1" applyProtection="1">
      <alignment horizontal="center" wrapText="1"/>
      <protection/>
    </xf>
    <xf numFmtId="4" fontId="11" fillId="43" borderId="0" xfId="0" applyNumberFormat="1" applyFont="1" applyFill="1" applyBorder="1" applyAlignment="1" applyProtection="1">
      <alignment horizontal="right" wrapText="1"/>
      <protection/>
    </xf>
    <xf numFmtId="4" fontId="17" fillId="37" borderId="12" xfId="0" applyNumberFormat="1" applyFont="1" applyFill="1" applyBorder="1" applyAlignment="1" applyProtection="1">
      <alignment horizontal="justify" vertical="top" wrapText="1"/>
      <protection/>
    </xf>
    <xf numFmtId="4" fontId="20" fillId="37" borderId="12" xfId="0" applyNumberFormat="1" applyFont="1" applyFill="1" applyBorder="1" applyAlignment="1" applyProtection="1">
      <alignment horizontal="center" wrapText="1"/>
      <protection/>
    </xf>
    <xf numFmtId="4" fontId="11" fillId="37" borderId="12" xfId="0" applyNumberFormat="1" applyFont="1" applyFill="1" applyBorder="1" applyAlignment="1" applyProtection="1">
      <alignment horizontal="right" wrapText="1"/>
      <protection/>
    </xf>
    <xf numFmtId="4" fontId="11" fillId="0" borderId="25" xfId="0" applyNumberFormat="1" applyFont="1" applyBorder="1" applyAlignment="1" applyProtection="1">
      <alignment horizontal="right" vertical="top" wrapText="1"/>
      <protection/>
    </xf>
    <xf numFmtId="4" fontId="24" fillId="0" borderId="25" xfId="0" applyNumberFormat="1" applyFont="1" applyBorder="1" applyAlignment="1" applyProtection="1">
      <alignment horizontal="justify" vertical="top" wrapText="1"/>
      <protection/>
    </xf>
    <xf numFmtId="4" fontId="20" fillId="0" borderId="25" xfId="0" applyNumberFormat="1" applyFont="1" applyBorder="1" applyAlignment="1" applyProtection="1">
      <alignment horizontal="center" wrapText="1"/>
      <protection/>
    </xf>
    <xf numFmtId="4" fontId="11" fillId="0" borderId="25" xfId="0" applyNumberFormat="1" applyFont="1" applyBorder="1" applyAlignment="1" applyProtection="1">
      <alignment horizontal="right" wrapText="1"/>
      <protection/>
    </xf>
    <xf numFmtId="4" fontId="11" fillId="0" borderId="16" xfId="0" applyNumberFormat="1" applyFont="1" applyBorder="1" applyAlignment="1" applyProtection="1">
      <alignment horizontal="right" wrapText="1"/>
      <protection/>
    </xf>
    <xf numFmtId="4" fontId="20" fillId="0" borderId="30" xfId="0" applyNumberFormat="1" applyFont="1" applyBorder="1" applyAlignment="1" applyProtection="1">
      <alignment horizontal="justify" vertical="top" wrapText="1"/>
      <protection/>
    </xf>
    <xf numFmtId="4" fontId="20" fillId="0" borderId="30" xfId="0" applyNumberFormat="1" applyFont="1" applyFill="1" applyBorder="1" applyAlignment="1" applyProtection="1">
      <alignment horizontal="justify" vertical="top" wrapText="1"/>
      <protection/>
    </xf>
    <xf numFmtId="4" fontId="11" fillId="0" borderId="49" xfId="0" applyNumberFormat="1" applyFont="1" applyFill="1" applyBorder="1" applyAlignment="1" applyProtection="1">
      <alignment horizontal="justify" vertical="top" wrapText="1"/>
      <protection/>
    </xf>
    <xf numFmtId="4" fontId="11" fillId="0" borderId="30" xfId="0" applyNumberFormat="1" applyFont="1" applyBorder="1" applyAlignment="1" applyProtection="1">
      <alignment horizontal="right" vertical="top" wrapText="1"/>
      <protection/>
    </xf>
    <xf numFmtId="4" fontId="20" fillId="0" borderId="31" xfId="0" applyNumberFormat="1" applyFont="1" applyFill="1" applyBorder="1" applyAlignment="1" applyProtection="1">
      <alignment horizontal="justify" vertical="top" wrapText="1"/>
      <protection/>
    </xf>
    <xf numFmtId="4" fontId="11" fillId="0" borderId="30" xfId="0" applyNumberFormat="1" applyFont="1" applyFill="1" applyBorder="1" applyAlignment="1" applyProtection="1">
      <alignment horizontal="right" vertical="top" wrapText="1"/>
      <protection/>
    </xf>
    <xf numFmtId="4" fontId="11" fillId="0" borderId="31" xfId="0" applyNumberFormat="1" applyFont="1" applyFill="1" applyBorder="1" applyAlignment="1" applyProtection="1">
      <alignment horizontal="justify" vertical="top" wrapText="1"/>
      <protection/>
    </xf>
    <xf numFmtId="4" fontId="11" fillId="0" borderId="30" xfId="0" applyNumberFormat="1" applyFont="1" applyBorder="1" applyAlignment="1" applyProtection="1">
      <alignment horizontal="justify" vertical="top" wrapText="1"/>
      <protection/>
    </xf>
    <xf numFmtId="4" fontId="19" fillId="0" borderId="30" xfId="0" applyNumberFormat="1" applyFont="1" applyBorder="1" applyAlignment="1" applyProtection="1">
      <alignment horizontal="justify" vertical="top" wrapText="1"/>
      <protection/>
    </xf>
    <xf numFmtId="4" fontId="11" fillId="0" borderId="30" xfId="0" applyNumberFormat="1" applyFont="1" applyFill="1" applyBorder="1" applyAlignment="1" applyProtection="1">
      <alignment horizontal="justify" vertical="top" wrapText="1"/>
      <protection/>
    </xf>
    <xf numFmtId="4" fontId="19" fillId="0" borderId="30" xfId="0" applyNumberFormat="1" applyFont="1" applyFill="1" applyBorder="1" applyAlignment="1" applyProtection="1">
      <alignment horizontal="justify" vertical="top" wrapText="1"/>
      <protection/>
    </xf>
    <xf numFmtId="4" fontId="11" fillId="0" borderId="43" xfId="0" applyNumberFormat="1" applyFont="1" applyBorder="1" applyAlignment="1" applyProtection="1">
      <alignment horizontal="justify" vertical="top" wrapText="1"/>
      <protection/>
    </xf>
    <xf numFmtId="4" fontId="11" fillId="0" borderId="37" xfId="0" applyNumberFormat="1" applyFont="1" applyFill="1" applyBorder="1" applyAlignment="1" applyProtection="1">
      <alignment horizontal="right" wrapText="1"/>
      <protection/>
    </xf>
    <xf numFmtId="4" fontId="82" fillId="0" borderId="37" xfId="0" applyNumberFormat="1" applyFont="1" applyBorder="1" applyAlignment="1" applyProtection="1">
      <alignment horizontal="right" vertical="top" wrapText="1"/>
      <protection/>
    </xf>
    <xf numFmtId="4" fontId="39" fillId="0" borderId="37" xfId="0" applyNumberFormat="1" applyFont="1" applyBorder="1" applyAlignment="1" applyProtection="1">
      <alignment horizontal="justify" vertical="top" wrapText="1"/>
      <protection/>
    </xf>
    <xf numFmtId="4" fontId="83" fillId="0" borderId="37" xfId="0" applyNumberFormat="1" applyFont="1" applyBorder="1" applyAlignment="1" applyProtection="1">
      <alignment horizontal="center" wrapText="1"/>
      <protection/>
    </xf>
    <xf numFmtId="4" fontId="39" fillId="0" borderId="37" xfId="0" applyNumberFormat="1" applyFont="1" applyBorder="1" applyAlignment="1" applyProtection="1">
      <alignment horizontal="right" wrapText="1"/>
      <protection/>
    </xf>
    <xf numFmtId="4" fontId="39" fillId="0" borderId="1" xfId="0" applyNumberFormat="1" applyFont="1" applyBorder="1" applyAlignment="1" applyProtection="1">
      <alignment horizontal="right" wrapText="1"/>
      <protection/>
    </xf>
    <xf numFmtId="4" fontId="11" fillId="0" borderId="43" xfId="0" applyNumberFormat="1" applyFont="1" applyFill="1" applyBorder="1" applyAlignment="1" applyProtection="1">
      <alignment horizontal="justify" vertical="top" wrapText="1"/>
      <protection/>
    </xf>
    <xf numFmtId="4" fontId="11" fillId="0" borderId="50" xfId="0" applyNumberFormat="1" applyFont="1" applyFill="1" applyBorder="1" applyAlignment="1" applyProtection="1">
      <alignment horizontal="right" wrapText="1"/>
      <protection/>
    </xf>
    <xf numFmtId="4" fontId="13" fillId="44" borderId="0" xfId="0" applyNumberFormat="1" applyFont="1" applyFill="1" applyAlignment="1" applyProtection="1">
      <alignment horizontal="justify" vertical="top" wrapText="1"/>
      <protection/>
    </xf>
    <xf numFmtId="4" fontId="11" fillId="0" borderId="43" xfId="0" applyNumberFormat="1" applyFont="1" applyFill="1" applyBorder="1" applyAlignment="1" applyProtection="1">
      <alignment horizontal="right" vertical="top" wrapText="1"/>
      <protection/>
    </xf>
    <xf numFmtId="4" fontId="11" fillId="0" borderId="37" xfId="0" applyNumberFormat="1" applyFont="1" applyFill="1" applyBorder="1" applyAlignment="1" applyProtection="1">
      <alignment horizontal="right" vertical="top" wrapText="1"/>
      <protection/>
    </xf>
    <xf numFmtId="0" fontId="19" fillId="0" borderId="1" xfId="0" applyFont="1" applyBorder="1" applyAlignment="1" applyProtection="1">
      <alignment horizontal="justify" vertical="top" wrapText="1"/>
      <protection/>
    </xf>
    <xf numFmtId="0" fontId="19" fillId="0" borderId="43" xfId="0" applyFont="1" applyBorder="1" applyAlignment="1" applyProtection="1">
      <alignment horizontal="justify" vertical="top" wrapText="1"/>
      <protection/>
    </xf>
    <xf numFmtId="4" fontId="15" fillId="44" borderId="0" xfId="0" applyNumberFormat="1" applyFont="1" applyFill="1" applyAlignment="1" applyProtection="1">
      <alignment horizontal="justify" vertical="top" wrapText="1"/>
      <protection/>
    </xf>
    <xf numFmtId="4" fontId="11" fillId="0" borderId="37" xfId="0" applyNumberFormat="1" applyFont="1" applyBorder="1" applyAlignment="1" applyProtection="1">
      <alignment horizontal="right" vertical="top" wrapText="1"/>
      <protection/>
    </xf>
    <xf numFmtId="4" fontId="11" fillId="0" borderId="37" xfId="0" applyNumberFormat="1" applyFont="1" applyBorder="1" applyAlignment="1" applyProtection="1">
      <alignment horizontal="justify" vertical="top" wrapText="1"/>
      <protection/>
    </xf>
    <xf numFmtId="4" fontId="22" fillId="42" borderId="12" xfId="0" applyNumberFormat="1" applyFont="1" applyFill="1" applyBorder="1" applyAlignment="1" applyProtection="1">
      <alignment horizontal="center" wrapText="1"/>
      <protection/>
    </xf>
    <xf numFmtId="4" fontId="19" fillId="42" borderId="12" xfId="0" applyNumberFormat="1" applyFont="1" applyFill="1" applyBorder="1" applyAlignment="1" applyProtection="1">
      <alignment horizontal="right" wrapText="1"/>
      <protection/>
    </xf>
    <xf numFmtId="4" fontId="17" fillId="42" borderId="12" xfId="0" applyNumberFormat="1" applyFont="1" applyFill="1" applyBorder="1" applyAlignment="1" applyProtection="1">
      <alignment horizontal="right" vertical="top" wrapText="1"/>
      <protection/>
    </xf>
    <xf numFmtId="4" fontId="17" fillId="31" borderId="12" xfId="0" applyNumberFormat="1" applyFont="1" applyFill="1" applyBorder="1" applyAlignment="1" applyProtection="1">
      <alignment horizontal="justify" vertical="top" wrapText="1"/>
      <protection/>
    </xf>
    <xf numFmtId="4" fontId="23" fillId="0" borderId="25" xfId="0" applyNumberFormat="1" applyFont="1" applyBorder="1" applyAlignment="1" applyProtection="1">
      <alignment horizontal="justify" vertical="top" wrapText="1"/>
      <protection/>
    </xf>
    <xf numFmtId="4" fontId="11" fillId="0" borderId="1" xfId="0" applyNumberFormat="1" applyFont="1" applyFill="1" applyBorder="1" applyAlignment="1" applyProtection="1">
      <alignment horizontal="justify" vertical="top" wrapText="1"/>
      <protection/>
    </xf>
    <xf numFmtId="4" fontId="11" fillId="0" borderId="37" xfId="0" applyNumberFormat="1" applyFont="1" applyFill="1" applyBorder="1" applyAlignment="1" applyProtection="1">
      <alignment horizontal="justify" vertical="top" wrapText="1"/>
      <protection/>
    </xf>
    <xf numFmtId="4" fontId="15" fillId="0" borderId="37" xfId="0" applyNumberFormat="1" applyFont="1" applyFill="1" applyBorder="1" applyAlignment="1" applyProtection="1">
      <alignment horizontal="justify" vertical="top" wrapText="1"/>
      <protection/>
    </xf>
    <xf numFmtId="4" fontId="20" fillId="41" borderId="37" xfId="0" applyNumberFormat="1" applyFont="1" applyFill="1" applyBorder="1" applyAlignment="1" applyProtection="1">
      <alignment horizontal="center" wrapText="1"/>
      <protection/>
    </xf>
    <xf numFmtId="4" fontId="19" fillId="37" borderId="12" xfId="0" applyNumberFormat="1" applyFont="1" applyFill="1" applyBorder="1" applyAlignment="1" applyProtection="1">
      <alignment horizontal="right" vertical="top" wrapText="1"/>
      <protection/>
    </xf>
    <xf numFmtId="4" fontId="19" fillId="37" borderId="48" xfId="0" applyNumberFormat="1" applyFont="1" applyFill="1" applyBorder="1" applyAlignment="1" applyProtection="1">
      <alignment horizontal="right" wrapText="1"/>
      <protection/>
    </xf>
    <xf numFmtId="4" fontId="17" fillId="0" borderId="0" xfId="0" applyNumberFormat="1" applyFont="1" applyAlignment="1" applyProtection="1">
      <alignment horizontal="justify" vertical="top" wrapText="1"/>
      <protection/>
    </xf>
    <xf numFmtId="4" fontId="11" fillId="0" borderId="0" xfId="0" applyNumberFormat="1" applyFont="1" applyBorder="1" applyAlignment="1" applyProtection="1">
      <alignment horizontal="right" vertical="top" wrapText="1"/>
      <protection/>
    </xf>
    <xf numFmtId="4" fontId="11" fillId="0" borderId="0" xfId="0" applyNumberFormat="1" applyFont="1" applyBorder="1" applyAlignment="1" applyProtection="1">
      <alignment horizontal="justify" vertical="top" wrapText="1"/>
      <protection/>
    </xf>
    <xf numFmtId="4" fontId="20" fillId="0" borderId="0" xfId="0" applyNumberFormat="1" applyFont="1" applyBorder="1" applyAlignment="1" applyProtection="1">
      <alignment horizontal="center" wrapText="1"/>
      <protection/>
    </xf>
    <xf numFmtId="4" fontId="11" fillId="0" borderId="0" xfId="0" applyNumberFormat="1" applyFont="1" applyBorder="1" applyAlignment="1" applyProtection="1">
      <alignment horizontal="right" wrapText="1"/>
      <protection/>
    </xf>
    <xf numFmtId="4" fontId="22" fillId="7" borderId="12" xfId="0" applyNumberFormat="1" applyFont="1" applyFill="1" applyBorder="1" applyAlignment="1" applyProtection="1">
      <alignment horizontal="center" wrapText="1"/>
      <protection/>
    </xf>
    <xf numFmtId="4" fontId="19" fillId="7" borderId="12" xfId="0" applyNumberFormat="1" applyFont="1" applyFill="1" applyBorder="1" applyAlignment="1" applyProtection="1">
      <alignment horizontal="right" wrapText="1"/>
      <protection/>
    </xf>
    <xf numFmtId="4" fontId="17" fillId="37" borderId="19" xfId="0" applyNumberFormat="1" applyFont="1" applyFill="1" applyBorder="1" applyAlignment="1" applyProtection="1">
      <alignment horizontal="right" vertical="top"/>
      <protection/>
    </xf>
    <xf numFmtId="4" fontId="22" fillId="37" borderId="12" xfId="0" applyNumberFormat="1" applyFont="1" applyFill="1" applyBorder="1" applyAlignment="1" applyProtection="1">
      <alignment horizontal="center"/>
      <protection/>
    </xf>
    <xf numFmtId="4" fontId="19" fillId="37" borderId="12" xfId="0" applyNumberFormat="1" applyFont="1" applyFill="1" applyBorder="1" applyAlignment="1" applyProtection="1">
      <alignment/>
      <protection/>
    </xf>
    <xf numFmtId="4" fontId="11" fillId="0" borderId="50" xfId="0" applyNumberFormat="1" applyFont="1" applyBorder="1" applyAlignment="1" applyProtection="1">
      <alignment horizontal="right" vertical="top" wrapText="1"/>
      <protection/>
    </xf>
    <xf numFmtId="4" fontId="23" fillId="0" borderId="0" xfId="0" applyNumberFormat="1" applyFont="1" applyBorder="1" applyAlignment="1" applyProtection="1">
      <alignment horizontal="justify" vertical="top" wrapText="1"/>
      <protection/>
    </xf>
    <xf numFmtId="4" fontId="20" fillId="0" borderId="25" xfId="0" applyNumberFormat="1" applyFont="1" applyBorder="1" applyAlignment="1" applyProtection="1">
      <alignment horizontal="center"/>
      <protection/>
    </xf>
    <xf numFmtId="4" fontId="11" fillId="0" borderId="25" xfId="0" applyNumberFormat="1" applyFont="1" applyBorder="1" applyAlignment="1" applyProtection="1">
      <alignment/>
      <protection/>
    </xf>
    <xf numFmtId="4" fontId="11" fillId="0" borderId="16" xfId="0" applyNumberFormat="1" applyFont="1" applyBorder="1" applyAlignment="1" applyProtection="1">
      <alignment horizontal="right"/>
      <protection/>
    </xf>
    <xf numFmtId="4" fontId="20" fillId="0" borderId="1" xfId="0" applyNumberFormat="1" applyFont="1" applyBorder="1" applyAlignment="1" applyProtection="1">
      <alignment horizontal="justify" vertical="top" wrapText="1"/>
      <protection/>
    </xf>
    <xf numFmtId="4" fontId="20" fillId="0" borderId="1" xfId="0" applyNumberFormat="1" applyFont="1" applyBorder="1" applyAlignment="1" applyProtection="1">
      <alignment horizontal="center"/>
      <protection/>
    </xf>
    <xf numFmtId="4" fontId="11" fillId="0" borderId="1" xfId="0" applyNumberFormat="1" applyFont="1" applyBorder="1" applyAlignment="1" applyProtection="1">
      <alignment/>
      <protection/>
    </xf>
    <xf numFmtId="4" fontId="11" fillId="0" borderId="1" xfId="0" applyNumberFormat="1" applyFont="1" applyBorder="1" applyAlignment="1" applyProtection="1">
      <alignment horizontal="right"/>
      <protection/>
    </xf>
    <xf numFmtId="4" fontId="11" fillId="0" borderId="1" xfId="0" applyNumberFormat="1" applyFont="1" applyBorder="1" applyAlignment="1" applyProtection="1">
      <alignment horizontal="right" vertical="top"/>
      <protection/>
    </xf>
    <xf numFmtId="4" fontId="15" fillId="0" borderId="1" xfId="0" applyNumberFormat="1" applyFont="1" applyBorder="1" applyAlignment="1" applyProtection="1">
      <alignment horizontal="justify" vertical="top" wrapText="1"/>
      <protection/>
    </xf>
    <xf numFmtId="4" fontId="11" fillId="0" borderId="1" xfId="0" applyNumberFormat="1" applyFont="1" applyBorder="1" applyAlignment="1" applyProtection="1">
      <alignment horizontal="justify" vertical="top" wrapText="1"/>
      <protection/>
    </xf>
    <xf numFmtId="4" fontId="19" fillId="0" borderId="1" xfId="0" applyNumberFormat="1" applyFont="1" applyBorder="1" applyAlignment="1" applyProtection="1">
      <alignment horizontal="justify" vertical="top" wrapText="1"/>
      <protection/>
    </xf>
    <xf numFmtId="4" fontId="20" fillId="0" borderId="37" xfId="0" applyNumberFormat="1" applyFont="1" applyBorder="1" applyAlignment="1" applyProtection="1">
      <alignment horizontal="center"/>
      <protection/>
    </xf>
    <xf numFmtId="4" fontId="11" fillId="0" borderId="37" xfId="0" applyNumberFormat="1" applyFont="1" applyBorder="1" applyAlignment="1" applyProtection="1">
      <alignment/>
      <protection/>
    </xf>
    <xf numFmtId="4" fontId="11" fillId="0" borderId="37" xfId="0" applyNumberFormat="1" applyFont="1" applyBorder="1" applyAlignment="1" applyProtection="1">
      <alignment horizontal="right"/>
      <protection/>
    </xf>
    <xf numFmtId="4" fontId="19" fillId="0" borderId="37" xfId="0" applyNumberFormat="1" applyFont="1" applyBorder="1" applyAlignment="1" applyProtection="1">
      <alignment horizontal="justify" vertical="top" wrapText="1"/>
      <protection/>
    </xf>
    <xf numFmtId="4" fontId="11" fillId="0" borderId="17" xfId="0" applyNumberFormat="1" applyFont="1" applyBorder="1" applyAlignment="1" applyProtection="1">
      <alignment horizontal="right" vertical="top" wrapText="1"/>
      <protection/>
    </xf>
    <xf numFmtId="4" fontId="11" fillId="0" borderId="17" xfId="0" applyNumberFormat="1" applyFont="1" applyBorder="1" applyAlignment="1" applyProtection="1">
      <alignment horizontal="justify" vertical="top" wrapText="1"/>
      <protection/>
    </xf>
    <xf numFmtId="4" fontId="20" fillId="0" borderId="17" xfId="0" applyNumberFormat="1" applyFont="1" applyBorder="1" applyAlignment="1" applyProtection="1">
      <alignment horizontal="center"/>
      <protection/>
    </xf>
    <xf numFmtId="4" fontId="11" fillId="0" borderId="17" xfId="0" applyNumberFormat="1" applyFont="1" applyBorder="1" applyAlignment="1" applyProtection="1">
      <alignment/>
      <protection/>
    </xf>
    <xf numFmtId="4" fontId="11" fillId="0" borderId="17" xfId="0" applyNumberFormat="1" applyFont="1" applyBorder="1" applyAlignment="1" applyProtection="1">
      <alignment horizontal="right"/>
      <protection/>
    </xf>
    <xf numFmtId="4" fontId="19" fillId="37" borderId="19" xfId="0" applyNumberFormat="1" applyFont="1" applyFill="1" applyBorder="1" applyAlignment="1" applyProtection="1">
      <alignment horizontal="right" vertical="top" wrapText="1"/>
      <protection/>
    </xf>
    <xf numFmtId="4" fontId="14" fillId="37" borderId="12" xfId="0" applyNumberFormat="1" applyFont="1" applyFill="1" applyBorder="1" applyAlignment="1" applyProtection="1">
      <alignment horizontal="right" vertical="top" wrapText="1"/>
      <protection/>
    </xf>
    <xf numFmtId="4" fontId="19" fillId="37" borderId="12" xfId="0" applyNumberFormat="1" applyFont="1" applyFill="1" applyBorder="1" applyAlignment="1" applyProtection="1">
      <alignment wrapText="1"/>
      <protection/>
    </xf>
    <xf numFmtId="4" fontId="20" fillId="0" borderId="0" xfId="0" applyNumberFormat="1" applyFont="1" applyBorder="1" applyAlignment="1" applyProtection="1">
      <alignment horizontal="justify" vertical="top" wrapText="1"/>
      <protection/>
    </xf>
    <xf numFmtId="4" fontId="20" fillId="0" borderId="0" xfId="0" applyNumberFormat="1" applyFont="1" applyBorder="1" applyAlignment="1" applyProtection="1">
      <alignment horizontal="center"/>
      <protection/>
    </xf>
    <xf numFmtId="4" fontId="11" fillId="0" borderId="0" xfId="0" applyNumberFormat="1" applyFont="1" applyBorder="1" applyAlignment="1" applyProtection="1">
      <alignment/>
      <protection/>
    </xf>
    <xf numFmtId="4" fontId="11" fillId="0" borderId="0" xfId="0" applyNumberFormat="1" applyFont="1" applyBorder="1" applyAlignment="1" applyProtection="1">
      <alignment horizontal="right"/>
      <protection/>
    </xf>
    <xf numFmtId="4" fontId="24" fillId="0" borderId="0" xfId="0" applyNumberFormat="1" applyFont="1" applyBorder="1" applyAlignment="1" applyProtection="1">
      <alignment horizontal="justify" vertical="top" wrapText="1"/>
      <protection/>
    </xf>
    <xf numFmtId="4" fontId="42" fillId="0" borderId="43" xfId="0" applyNumberFormat="1" applyFont="1" applyBorder="1" applyAlignment="1" applyProtection="1">
      <alignment horizontal="justify" vertical="top" wrapText="1"/>
      <protection/>
    </xf>
    <xf numFmtId="4" fontId="11" fillId="0" borderId="0" xfId="0" applyNumberFormat="1" applyFont="1" applyFill="1" applyAlignment="1" applyProtection="1">
      <alignment horizontal="justify" vertical="top" wrapText="1"/>
      <protection/>
    </xf>
    <xf numFmtId="4" fontId="15" fillId="0" borderId="43" xfId="0" applyNumberFormat="1" applyFont="1" applyBorder="1" applyAlignment="1" applyProtection="1">
      <alignment horizontal="justify" vertical="top" wrapText="1"/>
      <protection/>
    </xf>
    <xf numFmtId="4" fontId="11" fillId="0" borderId="51" xfId="0" applyNumberFormat="1" applyFont="1" applyFill="1" applyBorder="1" applyAlignment="1" applyProtection="1">
      <alignment horizontal="right" wrapText="1"/>
      <protection/>
    </xf>
    <xf numFmtId="4" fontId="17" fillId="31" borderId="19" xfId="0" applyNumberFormat="1" applyFont="1" applyFill="1" applyBorder="1" applyAlignment="1" applyProtection="1">
      <alignment horizontal="right" vertical="top" wrapText="1"/>
      <protection/>
    </xf>
    <xf numFmtId="4" fontId="24" fillId="0" borderId="47" xfId="0" applyNumberFormat="1" applyFont="1" applyBorder="1" applyAlignment="1" applyProtection="1">
      <alignment horizontal="justify" vertical="top" wrapText="1"/>
      <protection/>
    </xf>
    <xf numFmtId="4" fontId="11" fillId="0" borderId="45" xfId="0" applyNumberFormat="1" applyFont="1" applyBorder="1" applyAlignment="1" applyProtection="1">
      <alignment horizontal="right" wrapText="1"/>
      <protection/>
    </xf>
    <xf numFmtId="4" fontId="11" fillId="41" borderId="37" xfId="0" applyNumberFormat="1" applyFont="1" applyFill="1" applyBorder="1" applyAlignment="1" applyProtection="1">
      <alignment horizontal="right" wrapText="1"/>
      <protection/>
    </xf>
    <xf numFmtId="4" fontId="19" fillId="42" borderId="19" xfId="0" applyNumberFormat="1" applyFont="1" applyFill="1" applyBorder="1" applyAlignment="1" applyProtection="1">
      <alignment horizontal="right" vertical="top" wrapText="1"/>
      <protection/>
    </xf>
    <xf numFmtId="4" fontId="14" fillId="42" borderId="12" xfId="0" applyNumberFormat="1" applyFont="1" applyFill="1" applyBorder="1" applyAlignment="1" applyProtection="1">
      <alignment horizontal="right" vertical="top" wrapText="1"/>
      <protection/>
    </xf>
    <xf numFmtId="4" fontId="20" fillId="0" borderId="37" xfId="0" applyNumberFormat="1" applyFont="1" applyFill="1" applyBorder="1" applyAlignment="1" applyProtection="1">
      <alignment horizontal="justify" vertical="top" wrapText="1"/>
      <protection/>
    </xf>
    <xf numFmtId="4" fontId="13" fillId="0" borderId="37" xfId="0" applyNumberFormat="1" applyFont="1" applyFill="1" applyBorder="1" applyAlignment="1" applyProtection="1">
      <alignment horizontal="justify" vertical="top" wrapText="1"/>
      <protection/>
    </xf>
    <xf numFmtId="4" fontId="15" fillId="0" borderId="42" xfId="0" applyNumberFormat="1" applyFont="1" applyFill="1" applyBorder="1" applyAlignment="1" applyProtection="1">
      <alignment horizontal="justify" vertical="top" wrapText="1"/>
      <protection/>
    </xf>
    <xf numFmtId="4" fontId="11" fillId="0" borderId="16" xfId="0" applyNumberFormat="1" applyFont="1" applyBorder="1" applyAlignment="1" applyProtection="1">
      <alignment horizontal="right" vertical="top" wrapText="1"/>
      <protection/>
    </xf>
    <xf numFmtId="4" fontId="24" fillId="0" borderId="38" xfId="0" applyNumberFormat="1" applyFont="1" applyBorder="1" applyAlignment="1" applyProtection="1">
      <alignment horizontal="justify" vertical="top" wrapText="1"/>
      <protection/>
    </xf>
    <xf numFmtId="4" fontId="11" fillId="0" borderId="46" xfId="0" applyNumberFormat="1" applyFont="1" applyBorder="1" applyAlignment="1" applyProtection="1">
      <alignment horizontal="right" wrapText="1"/>
      <protection/>
    </xf>
    <xf numFmtId="4" fontId="39" fillId="0" borderId="37" xfId="0" applyNumberFormat="1" applyFont="1" applyBorder="1" applyAlignment="1" applyProtection="1">
      <alignment horizontal="right" vertical="top" wrapText="1"/>
      <protection/>
    </xf>
    <xf numFmtId="4" fontId="11" fillId="41" borderId="17" xfId="0" applyNumberFormat="1" applyFont="1" applyFill="1" applyBorder="1" applyAlignment="1" applyProtection="1">
      <alignment horizontal="right" vertical="top" wrapText="1"/>
      <protection/>
    </xf>
    <xf numFmtId="4" fontId="15" fillId="41" borderId="17" xfId="0" applyNumberFormat="1" applyFont="1" applyFill="1" applyBorder="1" applyAlignment="1" applyProtection="1">
      <alignment horizontal="justify" vertical="top" wrapText="1"/>
      <protection/>
    </xf>
    <xf numFmtId="4" fontId="20" fillId="41" borderId="17" xfId="0" applyNumberFormat="1" applyFont="1" applyFill="1" applyBorder="1" applyAlignment="1" applyProtection="1">
      <alignment horizontal="center" wrapText="1"/>
      <protection/>
    </xf>
    <xf numFmtId="4" fontId="11" fillId="41" borderId="17" xfId="0" applyNumberFormat="1" applyFont="1" applyFill="1" applyBorder="1" applyAlignment="1" applyProtection="1">
      <alignment horizontal="right" wrapText="1"/>
      <protection/>
    </xf>
    <xf numFmtId="4" fontId="11" fillId="31" borderId="19" xfId="0" applyNumberFormat="1" applyFont="1" applyFill="1" applyBorder="1" applyAlignment="1" applyProtection="1">
      <alignment horizontal="right" vertical="top" wrapText="1"/>
      <protection/>
    </xf>
    <xf numFmtId="4" fontId="22" fillId="42" borderId="48" xfId="0" applyNumberFormat="1" applyFont="1" applyFill="1" applyBorder="1" applyAlignment="1" applyProtection="1">
      <alignment horizontal="right" wrapText="1"/>
      <protection/>
    </xf>
    <xf numFmtId="4" fontId="11" fillId="0" borderId="0" xfId="0" applyNumberFormat="1" applyFont="1" applyAlignment="1" applyProtection="1">
      <alignment horizontal="right" vertical="top" wrapText="1"/>
      <protection/>
    </xf>
    <xf numFmtId="4" fontId="20" fillId="0" borderId="0" xfId="0" applyNumberFormat="1" applyFont="1" applyAlignment="1" applyProtection="1">
      <alignment horizontal="center" wrapText="1"/>
      <protection/>
    </xf>
    <xf numFmtId="4" fontId="11" fillId="0" borderId="51" xfId="0" applyNumberFormat="1" applyFont="1" applyBorder="1" applyAlignment="1" applyProtection="1">
      <alignment horizontal="right" wrapText="1"/>
      <protection/>
    </xf>
    <xf numFmtId="4" fontId="11" fillId="31" borderId="48" xfId="0" applyNumberFormat="1" applyFont="1" applyFill="1" applyBorder="1" applyAlignment="1" applyProtection="1">
      <alignment horizontal="right" wrapText="1"/>
      <protection/>
    </xf>
    <xf numFmtId="4" fontId="11" fillId="0" borderId="52" xfId="0" applyNumberFormat="1" applyFont="1" applyBorder="1" applyAlignment="1" applyProtection="1">
      <alignment horizontal="right" vertical="top" wrapText="1"/>
      <protection/>
    </xf>
    <xf numFmtId="4" fontId="24" fillId="0" borderId="53" xfId="0" applyNumberFormat="1" applyFont="1" applyBorder="1" applyAlignment="1" applyProtection="1">
      <alignment horizontal="justify" vertical="top" wrapText="1"/>
      <protection/>
    </xf>
    <xf numFmtId="4" fontId="15" fillId="0" borderId="17" xfId="0" applyNumberFormat="1" applyFont="1" applyBorder="1" applyAlignment="1" applyProtection="1">
      <alignment horizontal="justify" vertical="top" wrapText="1"/>
      <protection/>
    </xf>
    <xf numFmtId="4" fontId="11" fillId="31" borderId="36" xfId="0" applyNumberFormat="1" applyFont="1" applyFill="1" applyBorder="1" applyAlignment="1" applyProtection="1">
      <alignment horizontal="right" vertical="top" wrapText="1"/>
      <protection/>
    </xf>
    <xf numFmtId="4" fontId="25" fillId="31" borderId="12" xfId="0" applyNumberFormat="1" applyFont="1" applyFill="1" applyBorder="1" applyAlignment="1" applyProtection="1">
      <alignment horizontal="right" vertical="top" wrapText="1"/>
      <protection/>
    </xf>
    <xf numFmtId="4" fontId="22" fillId="42" borderId="12" xfId="0" applyNumberFormat="1" applyFont="1" applyFill="1" applyBorder="1" applyAlignment="1" applyProtection="1">
      <alignment horizontal="right" wrapText="1"/>
      <protection/>
    </xf>
    <xf numFmtId="4" fontId="13" fillId="0" borderId="37" xfId="0" applyNumberFormat="1" applyFont="1" applyBorder="1" applyAlignment="1" applyProtection="1">
      <alignment horizontal="justify" vertical="top" wrapText="1"/>
      <protection/>
    </xf>
    <xf numFmtId="4" fontId="11" fillId="0" borderId="0" xfId="0" applyNumberFormat="1" applyFont="1" applyFill="1" applyBorder="1" applyAlignment="1" applyProtection="1">
      <alignment horizontal="right" wrapText="1"/>
      <protection locked="0"/>
    </xf>
    <xf numFmtId="4" fontId="19" fillId="23" borderId="18" xfId="0" applyNumberFormat="1" applyFont="1" applyFill="1" applyBorder="1" applyAlignment="1" applyProtection="1">
      <alignment horizontal="right" wrapText="1"/>
      <protection locked="0"/>
    </xf>
    <xf numFmtId="4" fontId="11" fillId="39" borderId="25" xfId="0" applyNumberFormat="1" applyFont="1" applyFill="1" applyBorder="1" applyAlignment="1" applyProtection="1">
      <alignment horizontal="right" wrapText="1"/>
      <protection locked="0"/>
    </xf>
    <xf numFmtId="4" fontId="11" fillId="0" borderId="1" xfId="0" applyNumberFormat="1" applyFont="1" applyFill="1" applyBorder="1" applyAlignment="1" applyProtection="1">
      <alignment horizontal="right" wrapText="1"/>
      <protection locked="0"/>
    </xf>
    <xf numFmtId="4" fontId="11" fillId="0" borderId="17" xfId="0" applyNumberFormat="1" applyFont="1" applyBorder="1" applyAlignment="1" applyProtection="1">
      <alignment horizontal="right" wrapText="1"/>
      <protection locked="0"/>
    </xf>
    <xf numFmtId="4" fontId="19" fillId="23" borderId="12" xfId="0" applyNumberFormat="1" applyFont="1" applyFill="1" applyBorder="1" applyAlignment="1" applyProtection="1">
      <alignment horizontal="right" wrapText="1"/>
      <protection locked="0"/>
    </xf>
    <xf numFmtId="4" fontId="11" fillId="40" borderId="12" xfId="0" applyNumberFormat="1" applyFont="1" applyFill="1" applyBorder="1" applyAlignment="1" applyProtection="1">
      <alignment horizontal="right" wrapText="1"/>
      <protection locked="0"/>
    </xf>
    <xf numFmtId="4" fontId="11" fillId="0" borderId="16" xfId="0" applyNumberFormat="1" applyFont="1" applyFill="1" applyBorder="1" applyAlignment="1" applyProtection="1">
      <alignment horizontal="right" wrapText="1"/>
      <protection locked="0"/>
    </xf>
    <xf numFmtId="4" fontId="11" fillId="0" borderId="1" xfId="0" applyNumberFormat="1" applyFont="1" applyBorder="1" applyAlignment="1" applyProtection="1">
      <alignment horizontal="right" wrapText="1"/>
      <protection locked="0"/>
    </xf>
    <xf numFmtId="4" fontId="11" fillId="0" borderId="37" xfId="0" applyNumberFormat="1" applyFont="1" applyBorder="1" applyAlignment="1" applyProtection="1">
      <alignment horizontal="right" wrapText="1"/>
      <protection locked="0"/>
    </xf>
    <xf numFmtId="4" fontId="19" fillId="37" borderId="12" xfId="0" applyNumberFormat="1" applyFont="1" applyFill="1" applyBorder="1" applyAlignment="1" applyProtection="1">
      <alignment horizontal="right" wrapText="1"/>
      <protection locked="0"/>
    </xf>
    <xf numFmtId="4" fontId="11" fillId="7" borderId="12" xfId="0" applyNumberFormat="1" applyFont="1" applyFill="1" applyBorder="1" applyAlignment="1" applyProtection="1">
      <alignment horizontal="right" wrapText="1"/>
      <protection locked="0"/>
    </xf>
    <xf numFmtId="4" fontId="19" fillId="36" borderId="18" xfId="0" applyNumberFormat="1" applyFont="1" applyFill="1" applyBorder="1" applyAlignment="1" applyProtection="1">
      <alignment horizontal="center" wrapText="1"/>
      <protection locked="0"/>
    </xf>
    <xf numFmtId="4" fontId="11" fillId="31" borderId="36" xfId="0" applyNumberFormat="1" applyFont="1" applyFill="1" applyBorder="1" applyAlignment="1" applyProtection="1">
      <alignment horizontal="right" wrapText="1"/>
      <protection locked="0"/>
    </xf>
    <xf numFmtId="4" fontId="11" fillId="0" borderId="25" xfId="0" applyNumberFormat="1" applyFont="1" applyFill="1" applyBorder="1" applyAlignment="1" applyProtection="1">
      <alignment horizontal="right" wrapText="1"/>
      <protection locked="0"/>
    </xf>
    <xf numFmtId="4" fontId="11" fillId="42" borderId="12" xfId="0" applyNumberFormat="1" applyFont="1" applyFill="1" applyBorder="1" applyAlignment="1" applyProtection="1">
      <alignment horizontal="right" wrapText="1"/>
      <protection locked="0"/>
    </xf>
    <xf numFmtId="4" fontId="11" fillId="43" borderId="0" xfId="0" applyNumberFormat="1" applyFont="1" applyFill="1" applyBorder="1" applyAlignment="1" applyProtection="1">
      <alignment horizontal="right" wrapText="1"/>
      <protection locked="0"/>
    </xf>
    <xf numFmtId="4" fontId="11" fillId="37" borderId="12" xfId="0" applyNumberFormat="1" applyFont="1" applyFill="1" applyBorder="1" applyAlignment="1" applyProtection="1">
      <alignment horizontal="right" wrapText="1"/>
      <protection locked="0"/>
    </xf>
    <xf numFmtId="4" fontId="11" fillId="0" borderId="25" xfId="0" applyNumberFormat="1" applyFont="1" applyBorder="1" applyAlignment="1" applyProtection="1">
      <alignment horizontal="right" wrapText="1"/>
      <protection locked="0"/>
    </xf>
    <xf numFmtId="4" fontId="11" fillId="4" borderId="25" xfId="0" applyNumberFormat="1" applyFont="1" applyFill="1" applyBorder="1" applyAlignment="1" applyProtection="1">
      <alignment horizontal="right" wrapText="1"/>
      <protection locked="0"/>
    </xf>
    <xf numFmtId="4" fontId="11" fillId="0" borderId="37" xfId="0" applyNumberFormat="1" applyFont="1" applyFill="1" applyBorder="1" applyAlignment="1" applyProtection="1">
      <alignment horizontal="right" wrapText="1"/>
      <protection locked="0"/>
    </xf>
    <xf numFmtId="4" fontId="39" fillId="4" borderId="37" xfId="0" applyNumberFormat="1" applyFont="1" applyFill="1" applyBorder="1" applyAlignment="1" applyProtection="1">
      <alignment horizontal="right" wrapText="1"/>
      <protection locked="0"/>
    </xf>
    <xf numFmtId="4" fontId="11" fillId="4" borderId="50" xfId="0" applyNumberFormat="1" applyFont="1" applyFill="1" applyBorder="1" applyAlignment="1" applyProtection="1">
      <alignment horizontal="right" wrapText="1"/>
      <protection locked="0"/>
    </xf>
    <xf numFmtId="4" fontId="19" fillId="42" borderId="12" xfId="0" applyNumberFormat="1" applyFont="1" applyFill="1" applyBorder="1" applyAlignment="1" applyProtection="1">
      <alignment horizontal="right" wrapText="1"/>
      <protection locked="0"/>
    </xf>
    <xf numFmtId="4" fontId="11" fillId="0" borderId="0" xfId="0" applyNumberFormat="1" applyFont="1" applyBorder="1" applyAlignment="1" applyProtection="1">
      <alignment horizontal="right" wrapText="1"/>
      <protection locked="0"/>
    </xf>
    <xf numFmtId="4" fontId="19" fillId="7" borderId="12" xfId="0" applyNumberFormat="1" applyFont="1" applyFill="1" applyBorder="1" applyAlignment="1" applyProtection="1">
      <alignment horizontal="right" wrapText="1"/>
      <protection locked="0"/>
    </xf>
    <xf numFmtId="4" fontId="19" fillId="37" borderId="12" xfId="0" applyNumberFormat="1" applyFont="1" applyFill="1" applyBorder="1" applyAlignment="1" applyProtection="1">
      <alignment/>
      <protection locked="0"/>
    </xf>
    <xf numFmtId="4" fontId="11" fillId="0" borderId="25" xfId="0" applyNumberFormat="1" applyFont="1" applyBorder="1" applyAlignment="1" applyProtection="1">
      <alignment/>
      <protection locked="0"/>
    </xf>
    <xf numFmtId="4" fontId="11" fillId="0" borderId="1" xfId="0" applyNumberFormat="1" applyFont="1" applyBorder="1" applyAlignment="1" applyProtection="1">
      <alignment/>
      <protection locked="0"/>
    </xf>
    <xf numFmtId="4" fontId="11" fillId="4" borderId="1" xfId="0" applyNumberFormat="1" applyFont="1" applyFill="1" applyBorder="1" applyAlignment="1" applyProtection="1">
      <alignment/>
      <protection locked="0"/>
    </xf>
    <xf numFmtId="4" fontId="11" fillId="0" borderId="1" xfId="0" applyNumberFormat="1" applyFont="1" applyFill="1" applyBorder="1" applyAlignment="1" applyProtection="1">
      <alignment/>
      <protection locked="0"/>
    </xf>
    <xf numFmtId="4" fontId="11" fillId="4" borderId="37" xfId="0" applyNumberFormat="1" applyFont="1" applyFill="1" applyBorder="1" applyAlignment="1" applyProtection="1">
      <alignment/>
      <protection locked="0"/>
    </xf>
    <xf numFmtId="4" fontId="11" fillId="0" borderId="37" xfId="0" applyNumberFormat="1" applyFont="1" applyBorder="1" applyAlignment="1" applyProtection="1">
      <alignment/>
      <protection locked="0"/>
    </xf>
    <xf numFmtId="4" fontId="11" fillId="0" borderId="37" xfId="0" applyNumberFormat="1" applyFont="1" applyFill="1" applyBorder="1" applyAlignment="1" applyProtection="1">
      <alignment/>
      <protection locked="0"/>
    </xf>
    <xf numFmtId="4" fontId="11" fillId="0" borderId="17" xfId="0" applyNumberFormat="1" applyFont="1" applyBorder="1" applyAlignment="1" applyProtection="1">
      <alignment/>
      <protection locked="0"/>
    </xf>
    <xf numFmtId="4" fontId="19" fillId="37" borderId="12" xfId="0" applyNumberFormat="1" applyFont="1" applyFill="1" applyBorder="1" applyAlignment="1" applyProtection="1">
      <alignment wrapText="1"/>
      <protection locked="0"/>
    </xf>
    <xf numFmtId="4" fontId="11" fillId="0" borderId="0" xfId="0" applyNumberFormat="1" applyFont="1" applyBorder="1" applyAlignment="1" applyProtection="1">
      <alignment/>
      <protection locked="0"/>
    </xf>
    <xf numFmtId="4" fontId="11" fillId="0" borderId="45" xfId="0" applyNumberFormat="1" applyFont="1" applyBorder="1" applyAlignment="1" applyProtection="1">
      <alignment horizontal="right" wrapText="1"/>
      <protection locked="0"/>
    </xf>
    <xf numFmtId="4" fontId="11" fillId="4" borderId="45" xfId="0" applyNumberFormat="1" applyFont="1" applyFill="1" applyBorder="1" applyAlignment="1" applyProtection="1">
      <alignment horizontal="right" wrapText="1"/>
      <protection locked="0"/>
    </xf>
    <xf numFmtId="4" fontId="11" fillId="41" borderId="17" xfId="0" applyNumberFormat="1" applyFont="1" applyFill="1" applyBorder="1" applyAlignment="1" applyProtection="1">
      <alignment horizontal="right" wrapText="1"/>
      <protection locked="0"/>
    </xf>
    <xf numFmtId="4" fontId="11" fillId="0" borderId="0" xfId="0" applyNumberFormat="1" applyFont="1" applyAlignment="1" applyProtection="1">
      <alignment horizontal="right" wrapText="1"/>
      <protection locked="0"/>
    </xf>
    <xf numFmtId="0" fontId="13" fillId="37" borderId="12" xfId="0" applyFont="1" applyFill="1" applyBorder="1" applyAlignment="1" applyProtection="1">
      <alignment/>
      <protection locked="0"/>
    </xf>
    <xf numFmtId="4" fontId="14" fillId="36" borderId="18" xfId="0" applyNumberFormat="1" applyFont="1" applyFill="1" applyBorder="1" applyAlignment="1" applyProtection="1">
      <alignment horizontal="center" wrapText="1"/>
      <protection locked="0"/>
    </xf>
    <xf numFmtId="4" fontId="14" fillId="0" borderId="0" xfId="0" applyNumberFormat="1" applyFont="1" applyFill="1" applyBorder="1" applyAlignment="1" applyProtection="1">
      <alignment horizontal="center" wrapText="1"/>
      <protection locked="0"/>
    </xf>
    <xf numFmtId="0" fontId="13" fillId="0" borderId="0" xfId="0" applyFont="1" applyFill="1" applyAlignment="1" applyProtection="1">
      <alignment/>
      <protection locked="0"/>
    </xf>
    <xf numFmtId="4" fontId="13" fillId="0" borderId="0" xfId="65" applyNumberFormat="1" applyFont="1" applyFill="1" applyProtection="1">
      <alignment/>
      <protection locked="0"/>
    </xf>
    <xf numFmtId="4" fontId="13" fillId="4" borderId="0" xfId="65" applyNumberFormat="1" applyFont="1" applyFill="1" applyProtection="1">
      <alignment/>
      <protection locked="0"/>
    </xf>
    <xf numFmtId="4" fontId="13" fillId="0" borderId="0" xfId="75" applyNumberFormat="1" applyFont="1" applyFill="1" applyAlignment="1" applyProtection="1">
      <alignment horizontal="right"/>
      <protection locked="0"/>
    </xf>
    <xf numFmtId="0" fontId="13" fillId="0" borderId="0" xfId="0" applyFont="1" applyAlignment="1" applyProtection="1">
      <alignment/>
      <protection locked="0"/>
    </xf>
    <xf numFmtId="4" fontId="13" fillId="0" borderId="0" xfId="0" applyNumberFormat="1" applyFont="1" applyFill="1" applyAlignment="1" applyProtection="1">
      <alignment horizontal="right"/>
      <protection locked="0"/>
    </xf>
    <xf numFmtId="0" fontId="13" fillId="0" borderId="0" xfId="0" applyFont="1" applyAlignment="1" applyProtection="1">
      <alignment horizontal="right"/>
      <protection locked="0"/>
    </xf>
    <xf numFmtId="4" fontId="13" fillId="0" borderId="0" xfId="0" applyNumberFormat="1" applyFont="1" applyFill="1" applyAlignment="1" applyProtection="1">
      <alignment/>
      <protection locked="0"/>
    </xf>
    <xf numFmtId="0" fontId="14" fillId="4" borderId="12" xfId="0" applyFont="1" applyFill="1" applyBorder="1" applyAlignment="1" applyProtection="1">
      <alignment/>
      <protection locked="0"/>
    </xf>
    <xf numFmtId="4" fontId="0" fillId="0" borderId="0" xfId="0" applyNumberFormat="1" applyAlignment="1" applyProtection="1">
      <alignment/>
      <protection/>
    </xf>
    <xf numFmtId="4" fontId="0" fillId="0" borderId="0" xfId="0" applyNumberFormat="1" applyAlignment="1" applyProtection="1">
      <alignment horizontal="right"/>
      <protection/>
    </xf>
    <xf numFmtId="4" fontId="107" fillId="42" borderId="26" xfId="41" applyNumberFormat="1" applyFont="1" applyFill="1" applyBorder="1" applyAlignment="1" applyProtection="1">
      <alignment/>
      <protection/>
    </xf>
    <xf numFmtId="4" fontId="107" fillId="45" borderId="26" xfId="41" applyNumberFormat="1" applyFont="1" applyFill="1" applyBorder="1" applyAlignment="1" applyProtection="1">
      <alignment horizontal="left" vertical="center"/>
      <protection/>
    </xf>
    <xf numFmtId="4" fontId="30" fillId="45" borderId="26" xfId="67" applyNumberFormat="1" applyFont="1" applyFill="1" applyBorder="1" applyAlignment="1" applyProtection="1">
      <alignment horizontal="left" vertical="center"/>
      <protection/>
    </xf>
    <xf numFmtId="4" fontId="30" fillId="45" borderId="26" xfId="67" applyNumberFormat="1" applyFont="1" applyFill="1" applyBorder="1" applyAlignment="1" applyProtection="1">
      <alignment horizontal="right" vertical="center"/>
      <protection/>
    </xf>
    <xf numFmtId="4" fontId="30" fillId="0" borderId="0" xfId="67" applyNumberFormat="1" applyFont="1" applyAlignment="1" applyProtection="1">
      <alignment horizontal="center" vertical="center"/>
      <protection/>
    </xf>
    <xf numFmtId="4" fontId="30" fillId="0" borderId="0" xfId="67" applyNumberFormat="1" applyFont="1" applyBorder="1" applyAlignment="1" applyProtection="1">
      <alignment vertical="center" wrapText="1"/>
      <protection/>
    </xf>
    <xf numFmtId="4" fontId="30" fillId="0" borderId="0" xfId="67" applyNumberFormat="1" applyFont="1" applyBorder="1" applyAlignment="1" applyProtection="1">
      <alignment vertical="center"/>
      <protection/>
    </xf>
    <xf numFmtId="4" fontId="30" fillId="0" borderId="0" xfId="67" applyNumberFormat="1" applyFont="1" applyBorder="1" applyAlignment="1" applyProtection="1">
      <alignment horizontal="right" vertical="center"/>
      <protection/>
    </xf>
    <xf numFmtId="4" fontId="0" fillId="0" borderId="0" xfId="67" applyNumberFormat="1" applyFont="1" applyAlignment="1" applyProtection="1">
      <alignment horizontal="right" vertical="top"/>
      <protection/>
    </xf>
    <xf numFmtId="4" fontId="31" fillId="0" borderId="0" xfId="0" applyNumberFormat="1" applyFont="1" applyAlignment="1" applyProtection="1">
      <alignment horizontal="left" vertical="top" wrapText="1"/>
      <protection/>
    </xf>
    <xf numFmtId="4" fontId="0" fillId="0" borderId="0" xfId="67" applyNumberFormat="1" applyFont="1" applyAlignment="1" applyProtection="1">
      <alignment vertical="top" wrapText="1"/>
      <protection/>
    </xf>
    <xf numFmtId="4" fontId="0" fillId="0" borderId="0" xfId="67" applyNumberFormat="1" applyFont="1" applyAlignment="1" applyProtection="1">
      <alignment horizontal="right"/>
      <protection/>
    </xf>
    <xf numFmtId="4" fontId="0" fillId="45" borderId="26" xfId="67" applyNumberFormat="1" applyFont="1" applyFill="1" applyBorder="1" applyAlignment="1" applyProtection="1">
      <alignment horizontal="center" vertical="center"/>
      <protection/>
    </xf>
    <xf numFmtId="4" fontId="10" fillId="0" borderId="0" xfId="67" applyNumberFormat="1" applyFont="1" applyAlignment="1" applyProtection="1">
      <alignment horizontal="right" vertical="top"/>
      <protection/>
    </xf>
    <xf numFmtId="4" fontId="11" fillId="0" borderId="0" xfId="67" applyNumberFormat="1" applyFont="1" applyAlignment="1" applyProtection="1">
      <alignment wrapText="1"/>
      <protection/>
    </xf>
    <xf numFmtId="4" fontId="10" fillId="0" borderId="0" xfId="67" applyNumberFormat="1" applyFont="1" applyAlignment="1" applyProtection="1">
      <alignment/>
      <protection/>
    </xf>
    <xf numFmtId="4" fontId="10" fillId="0" borderId="0" xfId="67" applyNumberFormat="1" applyFont="1" applyAlignment="1" applyProtection="1">
      <alignment horizontal="right"/>
      <protection/>
    </xf>
    <xf numFmtId="4" fontId="19" fillId="0" borderId="0" xfId="67" applyNumberFormat="1" applyFont="1" applyAlignment="1" applyProtection="1">
      <alignment vertical="top" wrapText="1"/>
      <protection/>
    </xf>
    <xf numFmtId="4" fontId="10" fillId="0" borderId="0" xfId="67" applyNumberFormat="1" applyFont="1" applyAlignment="1" applyProtection="1">
      <alignment vertical="top" wrapText="1"/>
      <protection/>
    </xf>
    <xf numFmtId="4" fontId="48" fillId="0" borderId="0" xfId="0" applyNumberFormat="1" applyFont="1" applyAlignment="1" applyProtection="1">
      <alignment vertical="top" wrapText="1"/>
      <protection/>
    </xf>
    <xf numFmtId="4" fontId="32" fillId="0" borderId="0" xfId="0" applyNumberFormat="1" applyFont="1" applyAlignment="1" applyProtection="1">
      <alignment vertical="top" wrapText="1"/>
      <protection/>
    </xf>
    <xf numFmtId="4" fontId="9" fillId="0" borderId="0" xfId="0" applyNumberFormat="1" applyFont="1" applyFill="1" applyAlignment="1" applyProtection="1">
      <alignment horizontal="right" vertical="top"/>
      <protection/>
    </xf>
    <xf numFmtId="4" fontId="9" fillId="0" borderId="0" xfId="0" applyNumberFormat="1" applyFont="1" applyFill="1" applyBorder="1" applyAlignment="1" applyProtection="1">
      <alignment horizontal="center"/>
      <protection/>
    </xf>
    <xf numFmtId="4" fontId="9" fillId="0" borderId="0" xfId="0" applyNumberFormat="1" applyFont="1" applyFill="1" applyBorder="1" applyAlignment="1" applyProtection="1">
      <alignment horizontal="right"/>
      <protection/>
    </xf>
    <xf numFmtId="4" fontId="36" fillId="0" borderId="0" xfId="0" applyNumberFormat="1" applyFont="1" applyFill="1" applyAlignment="1" applyProtection="1">
      <alignment vertical="top" wrapText="1"/>
      <protection/>
    </xf>
    <xf numFmtId="4" fontId="9" fillId="0" borderId="0" xfId="0" applyNumberFormat="1" applyFont="1" applyFill="1" applyAlignment="1" applyProtection="1">
      <alignment/>
      <protection/>
    </xf>
    <xf numFmtId="4" fontId="9" fillId="0" borderId="0" xfId="0" applyNumberFormat="1" applyFont="1" applyFill="1" applyAlignment="1" applyProtection="1">
      <alignment horizontal="right"/>
      <protection/>
    </xf>
    <xf numFmtId="4" fontId="36" fillId="0" borderId="0" xfId="0" applyNumberFormat="1" applyFont="1" applyAlignment="1" applyProtection="1">
      <alignment horizontal="justify"/>
      <protection/>
    </xf>
    <xf numFmtId="4" fontId="36" fillId="0" borderId="0" xfId="0" applyNumberFormat="1" applyFont="1" applyFill="1" applyAlignment="1" applyProtection="1">
      <alignment horizontal="left" vertical="top" wrapText="1"/>
      <protection/>
    </xf>
    <xf numFmtId="4" fontId="20" fillId="0" borderId="0" xfId="0" applyNumberFormat="1" applyFont="1" applyFill="1" applyBorder="1" applyAlignment="1" applyProtection="1">
      <alignment horizontal="justify" vertical="top" wrapText="1"/>
      <protection/>
    </xf>
    <xf numFmtId="4" fontId="109" fillId="0" borderId="0" xfId="0" applyNumberFormat="1" applyFont="1" applyAlignment="1" applyProtection="1">
      <alignment wrapText="1"/>
      <protection/>
    </xf>
    <xf numFmtId="4" fontId="109" fillId="0" borderId="0" xfId="0" applyNumberFormat="1" applyFont="1" applyAlignment="1" applyProtection="1">
      <alignment horizontal="center" wrapText="1"/>
      <protection/>
    </xf>
    <xf numFmtId="4" fontId="109" fillId="0" borderId="0" xfId="0" applyNumberFormat="1" applyFont="1" applyAlignment="1" applyProtection="1">
      <alignment horizontal="right" wrapText="1"/>
      <protection/>
    </xf>
    <xf numFmtId="4" fontId="30" fillId="0" borderId="0" xfId="54" applyNumberFormat="1" applyFont="1" applyFill="1" applyBorder="1" applyAlignment="1" applyProtection="1">
      <alignment horizontal="right" vertical="top"/>
      <protection/>
    </xf>
    <xf numFmtId="4" fontId="30" fillId="0" borderId="0" xfId="54" applyNumberFormat="1" applyFont="1" applyFill="1" applyBorder="1" applyAlignment="1" applyProtection="1">
      <alignment vertical="top" wrapText="1"/>
      <protection/>
    </xf>
    <xf numFmtId="4" fontId="30" fillId="0" borderId="1" xfId="54" applyNumberFormat="1" applyFont="1" applyFill="1" applyBorder="1" applyAlignment="1" applyProtection="1">
      <alignment horizontal="right"/>
      <protection/>
    </xf>
    <xf numFmtId="4" fontId="14" fillId="36" borderId="18" xfId="0" applyNumberFormat="1" applyFont="1" applyFill="1" applyBorder="1" applyAlignment="1" applyProtection="1">
      <alignment horizontal="center" wrapText="1"/>
      <protection/>
    </xf>
    <xf numFmtId="4" fontId="14" fillId="36" borderId="19" xfId="0" applyNumberFormat="1" applyFont="1" applyFill="1" applyBorder="1" applyAlignment="1" applyProtection="1">
      <alignment horizontal="center" wrapText="1"/>
      <protection/>
    </xf>
    <xf numFmtId="4" fontId="0" fillId="0" borderId="0" xfId="54" applyNumberFormat="1" applyFont="1" applyAlignment="1" applyProtection="1">
      <alignment vertical="top"/>
      <protection/>
    </xf>
    <xf numFmtId="4" fontId="109" fillId="0" borderId="0" xfId="0" applyNumberFormat="1" applyFont="1" applyAlignment="1" applyProtection="1">
      <alignment vertical="center" wrapText="1"/>
      <protection/>
    </xf>
    <xf numFmtId="4" fontId="0" fillId="0" borderId="0" xfId="0" applyNumberFormat="1" applyFont="1" applyAlignment="1" applyProtection="1">
      <alignment horizontal="left"/>
      <protection/>
    </xf>
    <xf numFmtId="4" fontId="0" fillId="0" borderId="0" xfId="0" applyNumberFormat="1" applyFont="1" applyAlignment="1" applyProtection="1">
      <alignment horizontal="right"/>
      <protection/>
    </xf>
    <xf numFmtId="4" fontId="0" fillId="0" borderId="0" xfId="72" applyNumberFormat="1" applyFont="1" applyFill="1" applyBorder="1" applyAlignment="1" applyProtection="1">
      <alignment horizontal="right"/>
      <protection/>
    </xf>
    <xf numFmtId="4" fontId="109" fillId="0" borderId="0" xfId="0" applyNumberFormat="1" applyFont="1" applyAlignment="1" applyProtection="1">
      <alignment horizontal="center" vertical="center" wrapText="1"/>
      <protection/>
    </xf>
    <xf numFmtId="4" fontId="109" fillId="0" borderId="0" xfId="0" applyNumberFormat="1" applyFont="1" applyAlignment="1" applyProtection="1">
      <alignment horizontal="right" vertical="center" wrapText="1"/>
      <protection/>
    </xf>
    <xf numFmtId="4" fontId="0" fillId="0" borderId="0" xfId="66" applyNumberFormat="1" applyFont="1" applyFill="1" applyAlignment="1" applyProtection="1">
      <alignment horizontal="right"/>
      <protection/>
    </xf>
    <xf numFmtId="4" fontId="9" fillId="0" borderId="0" xfId="0" applyNumberFormat="1" applyFont="1" applyFill="1" applyAlignment="1" applyProtection="1">
      <alignment/>
      <protection/>
    </xf>
    <xf numFmtId="4" fontId="10" fillId="0" borderId="0" xfId="68" applyNumberFormat="1" applyFont="1" applyFill="1" applyAlignment="1" applyProtection="1">
      <alignment horizontal="right"/>
      <protection/>
    </xf>
    <xf numFmtId="4" fontId="0" fillId="0" borderId="0" xfId="68" applyNumberFormat="1" applyFont="1" applyFill="1" applyAlignment="1" applyProtection="1">
      <alignment horizontal="center"/>
      <protection/>
    </xf>
    <xf numFmtId="4" fontId="0" fillId="0" borderId="0" xfId="68" applyNumberFormat="1" applyFont="1" applyFill="1" applyAlignment="1" applyProtection="1">
      <alignment horizontal="right"/>
      <protection/>
    </xf>
    <xf numFmtId="4" fontId="10" fillId="0" borderId="0" xfId="68" applyNumberFormat="1" applyFont="1" applyFill="1" applyAlignment="1" applyProtection="1" quotePrefix="1">
      <alignment horizontal="right" vertical="top"/>
      <protection/>
    </xf>
    <xf numFmtId="4" fontId="34" fillId="0" borderId="0" xfId="68" applyNumberFormat="1" applyFont="1" applyFill="1" applyAlignment="1" applyProtection="1">
      <alignment horizontal="left" vertical="top" wrapText="1"/>
      <protection/>
    </xf>
    <xf numFmtId="4" fontId="31" fillId="0" borderId="0" xfId="0" applyNumberFormat="1" applyFont="1" applyAlignment="1" applyProtection="1">
      <alignment wrapText="1"/>
      <protection/>
    </xf>
    <xf numFmtId="4" fontId="9" fillId="0" borderId="0" xfId="0" applyNumberFormat="1" applyFont="1" applyAlignment="1" applyProtection="1">
      <alignment horizontal="center" wrapText="1"/>
      <protection/>
    </xf>
    <xf numFmtId="4" fontId="9" fillId="0" borderId="0" xfId="0" applyNumberFormat="1" applyFont="1" applyAlignment="1" applyProtection="1">
      <alignment horizontal="right" wrapText="1"/>
      <protection/>
    </xf>
    <xf numFmtId="4" fontId="9" fillId="0" borderId="0" xfId="0" applyNumberFormat="1" applyFont="1" applyAlignment="1" applyProtection="1">
      <alignment horizontal="justify" wrapText="1"/>
      <protection/>
    </xf>
    <xf numFmtId="4" fontId="10" fillId="0" borderId="0" xfId="72" applyNumberFormat="1" applyFont="1" applyFill="1" applyBorder="1" applyAlignment="1" applyProtection="1">
      <alignment horizontal="right"/>
      <protection/>
    </xf>
    <xf numFmtId="4" fontId="10" fillId="0" borderId="0" xfId="68" applyNumberFormat="1" applyFont="1" applyFill="1" applyAlignment="1" applyProtection="1">
      <alignment vertical="top"/>
      <protection/>
    </xf>
    <xf numFmtId="4" fontId="10" fillId="0" borderId="0" xfId="66" applyNumberFormat="1" applyFont="1" applyFill="1" applyAlignment="1" applyProtection="1">
      <alignment horizontal="left" vertical="top" wrapText="1"/>
      <protection/>
    </xf>
    <xf numFmtId="4" fontId="10" fillId="0" borderId="0" xfId="66" applyNumberFormat="1" applyFont="1" applyFill="1" applyAlignment="1" applyProtection="1">
      <alignment horizontal="right"/>
      <protection/>
    </xf>
    <xf numFmtId="4" fontId="0" fillId="0" borderId="0" xfId="0" applyNumberFormat="1" applyAlignment="1" applyProtection="1">
      <alignment horizontal="right"/>
      <protection locked="0"/>
    </xf>
    <xf numFmtId="4" fontId="30" fillId="45" borderId="26" xfId="67" applyNumberFormat="1" applyFont="1" applyFill="1" applyBorder="1" applyAlignment="1" applyProtection="1">
      <alignment horizontal="right" vertical="center"/>
      <protection locked="0"/>
    </xf>
    <xf numFmtId="4" fontId="30" fillId="0" borderId="0" xfId="67" applyNumberFormat="1" applyFont="1" applyBorder="1" applyAlignment="1" applyProtection="1">
      <alignment horizontal="right" vertical="center"/>
      <protection locked="0"/>
    </xf>
    <xf numFmtId="4" fontId="0" fillId="0" borderId="0" xfId="67" applyNumberFormat="1" applyFont="1" applyAlignment="1" applyProtection="1">
      <alignment horizontal="right"/>
      <protection locked="0"/>
    </xf>
    <xf numFmtId="4" fontId="10" fillId="0" borderId="0" xfId="67" applyNumberFormat="1" applyFont="1" applyAlignment="1" applyProtection="1">
      <alignment horizontal="right"/>
      <protection locked="0"/>
    </xf>
    <xf numFmtId="4" fontId="9" fillId="0" borderId="0" xfId="0" applyNumberFormat="1" applyFont="1" applyFill="1" applyBorder="1" applyAlignment="1" applyProtection="1">
      <alignment horizontal="right"/>
      <protection locked="0"/>
    </xf>
    <xf numFmtId="4" fontId="0" fillId="0" borderId="0" xfId="54" applyNumberFormat="1" applyFont="1" applyFill="1" applyAlignment="1" applyProtection="1">
      <alignment horizontal="right"/>
      <protection locked="0"/>
    </xf>
    <xf numFmtId="4" fontId="0" fillId="0" borderId="0" xfId="72" applyNumberFormat="1" applyFont="1" applyFill="1" applyBorder="1" applyAlignment="1" applyProtection="1">
      <alignment horizontal="right"/>
      <protection locked="0"/>
    </xf>
    <xf numFmtId="4" fontId="0" fillId="6" borderId="1" xfId="33" applyNumberFormat="1" applyFont="1" applyAlignment="1" applyProtection="1">
      <alignment horizontal="right"/>
      <protection locked="0"/>
    </xf>
    <xf numFmtId="4" fontId="109" fillId="0" borderId="0" xfId="0" applyNumberFormat="1" applyFont="1" applyAlignment="1" applyProtection="1">
      <alignment horizontal="right" wrapText="1"/>
      <protection locked="0"/>
    </xf>
    <xf numFmtId="4" fontId="10" fillId="0" borderId="0" xfId="68" applyNumberFormat="1" applyFont="1" applyFill="1" applyAlignment="1" applyProtection="1">
      <alignment horizontal="right"/>
      <protection locked="0"/>
    </xf>
    <xf numFmtId="4" fontId="109" fillId="0" borderId="0" xfId="0" applyNumberFormat="1" applyFont="1" applyAlignment="1" applyProtection="1">
      <alignment horizontal="right" vertical="center" wrapText="1"/>
      <protection locked="0"/>
    </xf>
    <xf numFmtId="4" fontId="10" fillId="0" borderId="0" xfId="72" applyNumberFormat="1" applyFont="1" applyFill="1" applyBorder="1" applyAlignment="1" applyProtection="1">
      <alignment horizontal="right"/>
      <protection locked="0"/>
    </xf>
    <xf numFmtId="4" fontId="13" fillId="37" borderId="12" xfId="0" applyNumberFormat="1" applyFont="1" applyFill="1" applyBorder="1" applyAlignment="1" applyProtection="1">
      <alignment/>
      <protection locked="0"/>
    </xf>
    <xf numFmtId="4" fontId="14" fillId="0" borderId="0" xfId="0" applyNumberFormat="1" applyFont="1" applyAlignment="1" applyProtection="1">
      <alignment horizontal="center"/>
      <protection locked="0"/>
    </xf>
    <xf numFmtId="4" fontId="14" fillId="0" borderId="0" xfId="0" applyNumberFormat="1" applyFont="1" applyBorder="1" applyAlignment="1" applyProtection="1">
      <alignment horizontal="center"/>
      <protection locked="0"/>
    </xf>
    <xf numFmtId="4" fontId="13" fillId="0" borderId="0" xfId="0" applyNumberFormat="1" applyFont="1" applyAlignment="1" applyProtection="1">
      <alignment horizontal="center"/>
      <protection locked="0"/>
    </xf>
    <xf numFmtId="4" fontId="14" fillId="37" borderId="26" xfId="0" applyNumberFormat="1" applyFont="1" applyFill="1" applyBorder="1" applyAlignment="1" applyProtection="1">
      <alignment horizontal="center"/>
      <protection locked="0"/>
    </xf>
    <xf numFmtId="4" fontId="13" fillId="4" borderId="0" xfId="0" applyNumberFormat="1" applyFont="1" applyFill="1" applyAlignment="1" applyProtection="1">
      <alignment horizontal="center"/>
      <protection locked="0"/>
    </xf>
    <xf numFmtId="4" fontId="14" fillId="0" borderId="0" xfId="0" applyNumberFormat="1" applyFont="1" applyBorder="1" applyAlignment="1" applyProtection="1">
      <alignment horizontal="right"/>
      <protection locked="0"/>
    </xf>
    <xf numFmtId="4" fontId="13" fillId="0" borderId="0" xfId="0" applyNumberFormat="1" applyFont="1" applyBorder="1" applyAlignment="1" applyProtection="1">
      <alignment horizontal="center"/>
      <protection locked="0"/>
    </xf>
    <xf numFmtId="4" fontId="13" fillId="4" borderId="0" xfId="0" applyNumberFormat="1" applyFont="1" applyFill="1" applyBorder="1" applyAlignment="1" applyProtection="1">
      <alignment horizontal="center"/>
      <protection locked="0"/>
    </xf>
    <xf numFmtId="4" fontId="13" fillId="0" borderId="0" xfId="0" applyNumberFormat="1" applyFont="1" applyAlignment="1" applyProtection="1">
      <alignment/>
      <protection locked="0"/>
    </xf>
    <xf numFmtId="4" fontId="13" fillId="37" borderId="12" xfId="0" applyNumberFormat="1" applyFont="1" applyFill="1" applyBorder="1" applyAlignment="1" applyProtection="1">
      <alignment horizontal="right" wrapText="1"/>
      <protection locked="0"/>
    </xf>
    <xf numFmtId="4" fontId="14" fillId="38" borderId="36" xfId="0" applyNumberFormat="1" applyFont="1" applyFill="1" applyBorder="1" applyAlignment="1" applyProtection="1">
      <alignment horizontal="right" wrapText="1"/>
      <protection locked="0"/>
    </xf>
    <xf numFmtId="4" fontId="14" fillId="0" borderId="0" xfId="0" applyNumberFormat="1" applyFont="1" applyFill="1" applyAlignment="1" applyProtection="1">
      <alignment horizontal="right" wrapText="1"/>
      <protection locked="0"/>
    </xf>
    <xf numFmtId="4" fontId="13" fillId="0" borderId="0" xfId="0" applyNumberFormat="1" applyFont="1" applyBorder="1" applyAlignment="1" applyProtection="1">
      <alignment horizontal="right" wrapText="1"/>
      <protection locked="0"/>
    </xf>
    <xf numFmtId="4" fontId="22" fillId="36" borderId="18" xfId="0" applyNumberFormat="1" applyFont="1" applyFill="1" applyBorder="1" applyAlignment="1" applyProtection="1">
      <alignment horizontal="center" wrapText="1"/>
      <protection locked="0"/>
    </xf>
    <xf numFmtId="4" fontId="13" fillId="4" borderId="0" xfId="0" applyNumberFormat="1" applyFont="1" applyFill="1" applyAlignment="1" applyProtection="1">
      <alignment horizontal="right" wrapText="1"/>
      <protection locked="0"/>
    </xf>
    <xf numFmtId="4" fontId="11" fillId="0" borderId="0" xfId="0" applyNumberFormat="1" applyFont="1" applyAlignment="1" applyProtection="1">
      <alignment horizontal="right"/>
      <protection locked="0"/>
    </xf>
    <xf numFmtId="4" fontId="11" fillId="38" borderId="26" xfId="0" applyNumberFormat="1" applyFont="1" applyFill="1" applyBorder="1" applyAlignment="1" applyProtection="1">
      <alignment horizontal="right"/>
      <protection locked="0"/>
    </xf>
    <xf numFmtId="4" fontId="19" fillId="0" borderId="0" xfId="0" applyNumberFormat="1" applyFont="1" applyFill="1" applyAlignment="1" applyProtection="1">
      <alignment horizontal="right" wrapText="1"/>
      <protection locked="0"/>
    </xf>
    <xf numFmtId="4" fontId="19" fillId="0" borderId="0" xfId="0" applyNumberFormat="1" applyFont="1" applyAlignment="1" applyProtection="1">
      <alignment horizontal="right" wrapText="1"/>
      <protection locked="0"/>
    </xf>
    <xf numFmtId="4" fontId="11" fillId="0" borderId="0" xfId="0" applyNumberFormat="1" applyFont="1" applyFill="1" applyAlignment="1" applyProtection="1">
      <alignment horizontal="right" wrapText="1"/>
      <protection locked="0"/>
    </xf>
    <xf numFmtId="4" fontId="19" fillId="37" borderId="26" xfId="0" applyNumberFormat="1" applyFont="1" applyFill="1" applyBorder="1" applyAlignment="1" applyProtection="1">
      <alignment horizontal="right" wrapText="1"/>
      <protection locked="0"/>
    </xf>
    <xf numFmtId="4" fontId="11" fillId="4" borderId="0" xfId="0" applyNumberFormat="1" applyFont="1" applyFill="1" applyAlignment="1" applyProtection="1">
      <alignment horizontal="right" wrapText="1"/>
      <protection locked="0"/>
    </xf>
    <xf numFmtId="4" fontId="11" fillId="38" borderId="12" xfId="0" applyNumberFormat="1" applyFont="1" applyFill="1" applyBorder="1" applyAlignment="1" applyProtection="1">
      <alignment horizontal="right" wrapText="1"/>
      <protection locked="0"/>
    </xf>
    <xf numFmtId="4" fontId="105" fillId="38" borderId="12" xfId="41" applyNumberFormat="1" applyFont="1" applyFill="1" applyBorder="1" applyAlignment="1" applyProtection="1">
      <alignment horizontal="right" vertical="top" wrapText="1"/>
      <protection/>
    </xf>
    <xf numFmtId="4" fontId="105" fillId="38" borderId="12" xfId="41" applyNumberFormat="1" applyFont="1" applyFill="1" applyBorder="1" applyAlignment="1" applyProtection="1">
      <alignment horizontal="justify" vertical="top" wrapText="1"/>
      <protection/>
    </xf>
    <xf numFmtId="4" fontId="19" fillId="38" borderId="12" xfId="67" applyNumberFormat="1" applyFont="1" applyFill="1" applyBorder="1" applyAlignment="1" applyProtection="1">
      <alignment horizontal="center" wrapText="1"/>
      <protection/>
    </xf>
    <xf numFmtId="4" fontId="14" fillId="38" borderId="12" xfId="67" applyNumberFormat="1" applyFont="1" applyFill="1" applyBorder="1" applyAlignment="1" applyProtection="1">
      <alignment horizontal="right" wrapText="1"/>
      <protection/>
    </xf>
    <xf numFmtId="4" fontId="14" fillId="38" borderId="12" xfId="67" applyNumberFormat="1" applyFont="1" applyFill="1" applyBorder="1" applyAlignment="1" applyProtection="1">
      <alignment horizontal="center" wrapText="1"/>
      <protection/>
    </xf>
    <xf numFmtId="4" fontId="13" fillId="0" borderId="0" xfId="0" applyNumberFormat="1" applyFont="1" applyAlignment="1" applyProtection="1">
      <alignment/>
      <protection/>
    </xf>
    <xf numFmtId="4" fontId="25" fillId="0" borderId="0" xfId="67" applyNumberFormat="1" applyFont="1" applyAlignment="1" applyProtection="1">
      <alignment horizontal="right" vertical="top" wrapText="1"/>
      <protection/>
    </xf>
    <xf numFmtId="4" fontId="25" fillId="0" borderId="0" xfId="67" applyNumberFormat="1" applyFont="1" applyBorder="1" applyAlignment="1" applyProtection="1">
      <alignment horizontal="justify" vertical="top" wrapText="1"/>
      <protection/>
    </xf>
    <xf numFmtId="4" fontId="19" fillId="0" borderId="0" xfId="67" applyNumberFormat="1" applyFont="1" applyBorder="1" applyAlignment="1" applyProtection="1">
      <alignment horizontal="center" wrapText="1"/>
      <protection/>
    </xf>
    <xf numFmtId="4" fontId="14" fillId="0" borderId="0" xfId="67" applyNumberFormat="1" applyFont="1" applyBorder="1" applyAlignment="1" applyProtection="1">
      <alignment horizontal="right" wrapText="1"/>
      <protection/>
    </xf>
    <xf numFmtId="4" fontId="13" fillId="0" borderId="0" xfId="67" applyNumberFormat="1" applyFont="1" applyBorder="1" applyAlignment="1" applyProtection="1">
      <alignment horizontal="right" wrapText="1"/>
      <protection/>
    </xf>
    <xf numFmtId="4" fontId="13" fillId="0" borderId="0" xfId="67" applyNumberFormat="1" applyFont="1" applyAlignment="1" applyProtection="1">
      <alignment horizontal="right" vertical="top" wrapText="1"/>
      <protection/>
    </xf>
    <xf numFmtId="4" fontId="14" fillId="0" borderId="0" xfId="0" applyNumberFormat="1" applyFont="1" applyAlignment="1" applyProtection="1">
      <alignment horizontal="justify" vertical="top" wrapText="1"/>
      <protection/>
    </xf>
    <xf numFmtId="4" fontId="11" fillId="0" borderId="0" xfId="67" applyNumberFormat="1" applyFont="1" applyAlignment="1" applyProtection="1">
      <alignment horizontal="center" wrapText="1"/>
      <protection/>
    </xf>
    <xf numFmtId="4" fontId="13" fillId="0" borderId="0" xfId="67" applyNumberFormat="1" applyFont="1" applyAlignment="1" applyProtection="1">
      <alignment horizontal="right" wrapText="1"/>
      <protection/>
    </xf>
    <xf numFmtId="4" fontId="13" fillId="38" borderId="12" xfId="67" applyNumberFormat="1" applyFont="1" applyFill="1" applyBorder="1" applyAlignment="1" applyProtection="1">
      <alignment horizontal="right" vertical="top" wrapText="1"/>
      <protection/>
    </xf>
    <xf numFmtId="4" fontId="14" fillId="38" borderId="12" xfId="67" applyNumberFormat="1" applyFont="1" applyFill="1" applyBorder="1" applyAlignment="1" applyProtection="1">
      <alignment horizontal="right" vertical="top" wrapText="1"/>
      <protection/>
    </xf>
    <xf numFmtId="4" fontId="13" fillId="38" borderId="12" xfId="67" applyNumberFormat="1" applyFont="1" applyFill="1" applyBorder="1" applyAlignment="1" applyProtection="1">
      <alignment horizontal="right" wrapText="1"/>
      <protection/>
    </xf>
    <xf numFmtId="4" fontId="15" fillId="0" borderId="0" xfId="67" applyNumberFormat="1" applyFont="1" applyAlignment="1" applyProtection="1">
      <alignment horizontal="right" vertical="top" wrapText="1"/>
      <protection/>
    </xf>
    <xf numFmtId="4" fontId="25" fillId="0" borderId="0" xfId="67" applyNumberFormat="1" applyFont="1" applyAlignment="1" applyProtection="1">
      <alignment horizontal="justify" vertical="top" wrapText="1"/>
      <protection/>
    </xf>
    <xf numFmtId="4" fontId="15" fillId="0" borderId="0" xfId="67" applyNumberFormat="1" applyFont="1" applyAlignment="1" applyProtection="1">
      <alignment horizontal="right" wrapText="1"/>
      <protection/>
    </xf>
    <xf numFmtId="4" fontId="19" fillId="0" borderId="0" xfId="0" applyNumberFormat="1" applyFont="1" applyAlignment="1" applyProtection="1">
      <alignment horizontal="center" wrapText="1"/>
      <protection/>
    </xf>
    <xf numFmtId="4" fontId="13" fillId="0" borderId="0" xfId="0" applyNumberFormat="1" applyFont="1" applyFill="1" applyAlignment="1" applyProtection="1">
      <alignment horizontal="right" vertical="top" wrapText="1"/>
      <protection/>
    </xf>
    <xf numFmtId="4" fontId="11" fillId="0" borderId="0" xfId="0" applyNumberFormat="1" applyFont="1" applyFill="1" applyBorder="1" applyAlignment="1" applyProtection="1">
      <alignment horizontal="center" wrapText="1"/>
      <protection/>
    </xf>
    <xf numFmtId="4" fontId="13" fillId="0" borderId="0" xfId="0" applyNumberFormat="1" applyFont="1" applyFill="1" applyBorder="1" applyAlignment="1" applyProtection="1">
      <alignment horizontal="right" wrapText="1"/>
      <protection/>
    </xf>
    <xf numFmtId="4" fontId="11" fillId="0" borderId="0" xfId="0" applyNumberFormat="1" applyFont="1" applyFill="1" applyAlignment="1" applyProtection="1">
      <alignment horizontal="center" wrapText="1"/>
      <protection/>
    </xf>
    <xf numFmtId="4" fontId="13" fillId="0" borderId="0" xfId="0" applyNumberFormat="1" applyFont="1" applyFill="1" applyAlignment="1" applyProtection="1">
      <alignment horizontal="right" wrapText="1"/>
      <protection/>
    </xf>
    <xf numFmtId="4" fontId="14" fillId="0" borderId="0" xfId="54" applyNumberFormat="1" applyFont="1" applyFill="1" applyBorder="1" applyAlignment="1" applyProtection="1">
      <alignment horizontal="right" vertical="top" wrapText="1"/>
      <protection/>
    </xf>
    <xf numFmtId="4" fontId="13" fillId="0" borderId="0" xfId="54" applyNumberFormat="1" applyFont="1" applyFill="1" applyBorder="1" applyAlignment="1" applyProtection="1">
      <alignment horizontal="right" wrapText="1"/>
      <protection/>
    </xf>
    <xf numFmtId="4" fontId="14" fillId="0" borderId="1" xfId="54" applyNumberFormat="1" applyFont="1" applyFill="1" applyBorder="1" applyAlignment="1" applyProtection="1">
      <alignment horizontal="right" wrapText="1"/>
      <protection/>
    </xf>
    <xf numFmtId="4" fontId="13" fillId="0" borderId="0" xfId="0" applyNumberFormat="1" applyFont="1" applyAlignment="1" applyProtection="1">
      <alignment horizontal="right" wrapText="1"/>
      <protection/>
    </xf>
    <xf numFmtId="4" fontId="13" fillId="0" borderId="0" xfId="54" applyNumberFormat="1" applyFont="1" applyAlignment="1" applyProtection="1">
      <alignment horizontal="right" vertical="top" wrapText="1"/>
      <protection/>
    </xf>
    <xf numFmtId="4" fontId="14" fillId="38" borderId="12" xfId="54" applyNumberFormat="1" applyFont="1" applyFill="1" applyBorder="1" applyAlignment="1" applyProtection="1">
      <alignment horizontal="right" vertical="top" wrapText="1"/>
      <protection/>
    </xf>
    <xf numFmtId="4" fontId="14" fillId="38" borderId="12" xfId="54" applyNumberFormat="1" applyFont="1" applyFill="1" applyBorder="1" applyAlignment="1" applyProtection="1">
      <alignment horizontal="justify" vertical="top" wrapText="1"/>
      <protection/>
    </xf>
    <xf numFmtId="4" fontId="14" fillId="38" borderId="18" xfId="54" applyNumberFormat="1" applyFont="1" applyFill="1" applyBorder="1" applyAlignment="1" applyProtection="1">
      <alignment horizontal="right" wrapText="1"/>
      <protection/>
    </xf>
    <xf numFmtId="4" fontId="13" fillId="0" borderId="0" xfId="0" applyNumberFormat="1" applyFont="1" applyAlignment="1" applyProtection="1" quotePrefix="1">
      <alignment horizontal="justify" vertical="top" wrapText="1"/>
      <protection/>
    </xf>
    <xf numFmtId="4" fontId="13" fillId="0" borderId="0" xfId="0" applyNumberFormat="1" applyFont="1" applyFill="1" applyAlignment="1" applyProtection="1">
      <alignment horizontal="justify" vertical="top" wrapText="1"/>
      <protection/>
    </xf>
    <xf numFmtId="4" fontId="14" fillId="38" borderId="12" xfId="0" applyNumberFormat="1" applyFont="1" applyFill="1" applyBorder="1" applyAlignment="1" applyProtection="1">
      <alignment horizontal="justify" vertical="top" wrapText="1"/>
      <protection/>
    </xf>
    <xf numFmtId="4" fontId="11" fillId="38" borderId="12" xfId="0" applyNumberFormat="1" applyFont="1" applyFill="1" applyBorder="1" applyAlignment="1" applyProtection="1">
      <alignment horizontal="center" wrapText="1"/>
      <protection/>
    </xf>
    <xf numFmtId="4" fontId="13" fillId="38" borderId="12" xfId="0" applyNumberFormat="1" applyFont="1" applyFill="1" applyBorder="1" applyAlignment="1" applyProtection="1">
      <alignment horizontal="right" wrapText="1"/>
      <protection/>
    </xf>
    <xf numFmtId="4" fontId="11" fillId="0" borderId="0" xfId="98" applyNumberFormat="1" applyFont="1" applyFill="1" applyBorder="1" applyAlignment="1" applyProtection="1">
      <alignment horizontal="center" wrapText="1"/>
      <protection/>
    </xf>
    <xf numFmtId="4" fontId="13" fillId="0" borderId="0" xfId="98" applyNumberFormat="1" applyFont="1" applyFill="1" applyBorder="1" applyAlignment="1" applyProtection="1">
      <alignment horizontal="right" wrapText="1"/>
      <protection/>
    </xf>
    <xf numFmtId="4" fontId="13" fillId="0" borderId="0" xfId="54" applyNumberFormat="1" applyFont="1" applyFill="1" applyBorder="1" applyAlignment="1" applyProtection="1">
      <alignment horizontal="right" vertical="top" wrapText="1"/>
      <protection/>
    </xf>
    <xf numFmtId="4" fontId="13" fillId="0" borderId="0" xfId="54" applyNumberFormat="1" applyFont="1" applyFill="1" applyAlignment="1" applyProtection="1">
      <alignment horizontal="right" vertical="top" wrapText="1"/>
      <protection/>
    </xf>
    <xf numFmtId="4" fontId="11" fillId="0" borderId="0" xfId="59" applyNumberFormat="1" applyFont="1" applyAlignment="1" applyProtection="1">
      <alignment horizontal="justify" vertical="top" wrapText="1"/>
      <protection/>
    </xf>
    <xf numFmtId="4" fontId="13" fillId="0" borderId="0" xfId="0" applyNumberFormat="1" applyFont="1" applyAlignment="1" applyProtection="1">
      <alignment horizontal="right"/>
      <protection/>
    </xf>
    <xf numFmtId="4" fontId="11" fillId="0" borderId="0" xfId="0" applyNumberFormat="1" applyFont="1" applyAlignment="1" applyProtection="1">
      <alignment wrapText="1"/>
      <protection/>
    </xf>
    <xf numFmtId="4" fontId="14" fillId="38" borderId="12" xfId="67" applyNumberFormat="1" applyFont="1" applyFill="1" applyBorder="1" applyAlignment="1" applyProtection="1">
      <alignment horizontal="right" wrapText="1"/>
      <protection locked="0"/>
    </xf>
    <xf numFmtId="4" fontId="14" fillId="0" borderId="0" xfId="67" applyNumberFormat="1" applyFont="1" applyBorder="1" applyAlignment="1" applyProtection="1">
      <alignment horizontal="right" wrapText="1"/>
      <protection locked="0"/>
    </xf>
    <xf numFmtId="4" fontId="13" fillId="0" borderId="0" xfId="67" applyNumberFormat="1" applyFont="1" applyAlignment="1" applyProtection="1">
      <alignment horizontal="right" wrapText="1"/>
      <protection locked="0"/>
    </xf>
    <xf numFmtId="4" fontId="15" fillId="0" borderId="0" xfId="67" applyNumberFormat="1" applyFont="1" applyAlignment="1" applyProtection="1">
      <alignment horizontal="right" wrapText="1"/>
      <protection locked="0"/>
    </xf>
    <xf numFmtId="4" fontId="13" fillId="6" borderId="1" xfId="33" applyNumberFormat="1" applyFont="1" applyAlignment="1" applyProtection="1">
      <alignment horizontal="right" wrapText="1"/>
      <protection locked="0"/>
    </xf>
    <xf numFmtId="4" fontId="14" fillId="38" borderId="12" xfId="54" applyNumberFormat="1" applyFont="1" applyFill="1" applyBorder="1" applyAlignment="1" applyProtection="1">
      <alignment horizontal="right" wrapText="1"/>
      <protection locked="0"/>
    </xf>
  </cellXfs>
  <cellStyles count="87">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ENA / KOS" xfId="33"/>
    <cellStyle name="Dobro" xfId="34"/>
    <cellStyle name="Element-delo" xfId="35"/>
    <cellStyle name="Element-delo 2" xfId="36"/>
    <cellStyle name="Element-delo 3 2" xfId="37"/>
    <cellStyle name="Element-delo_HTZ IP 164 srednja zdravstvena šola Celje ci1151-1, BZ500+..." xfId="38"/>
    <cellStyle name="Hyperlink" xfId="39"/>
    <cellStyle name="Izhod" xfId="40"/>
    <cellStyle name="Naslov" xfId="41"/>
    <cellStyle name="Naslov 1" xfId="42"/>
    <cellStyle name="Naslov 2" xfId="43"/>
    <cellStyle name="Naslov 3" xfId="44"/>
    <cellStyle name="Naslov 4" xfId="45"/>
    <cellStyle name="naslov2" xfId="46"/>
    <cellStyle name="Navadno 10" xfId="47"/>
    <cellStyle name="Navadno 10 2" xfId="48"/>
    <cellStyle name="Navadno 10 2 2" xfId="49"/>
    <cellStyle name="Navadno 10 2 2 4" xfId="50"/>
    <cellStyle name="Navadno 11" xfId="51"/>
    <cellStyle name="Navadno 12" xfId="52"/>
    <cellStyle name="Navadno 16 2" xfId="53"/>
    <cellStyle name="Navadno 2" xfId="54"/>
    <cellStyle name="Navadno 2 17" xfId="55"/>
    <cellStyle name="Navadno 2 2" xfId="56"/>
    <cellStyle name="Navadno 2 2 2" xfId="57"/>
    <cellStyle name="Navadno 2 5" xfId="58"/>
    <cellStyle name="Navadno 27" xfId="59"/>
    <cellStyle name="Navadno 3 2" xfId="60"/>
    <cellStyle name="Navadno 4" xfId="61"/>
    <cellStyle name="Navadno 5" xfId="62"/>
    <cellStyle name="Navadno 7" xfId="63"/>
    <cellStyle name="Navadno 8" xfId="64"/>
    <cellStyle name="Navadno_449-99" xfId="65"/>
    <cellStyle name="Navadno_FORMULA" xfId="66"/>
    <cellStyle name="Navadno_LG PZI popis strojne instalacije popravljen popis 2" xfId="67"/>
    <cellStyle name="Navadno_List1" xfId="68"/>
    <cellStyle name="Navadno_popis-splošno-zun.ured" xfId="69"/>
    <cellStyle name="Nevtralno" xfId="70"/>
    <cellStyle name="normal 2" xfId="71"/>
    <cellStyle name="normal 2 2 2" xfId="72"/>
    <cellStyle name="Normal 3" xfId="73"/>
    <cellStyle name="Normal 4 2" xfId="74"/>
    <cellStyle name="Normal_kanal S1" xfId="75"/>
    <cellStyle name="Followed Hyperlink" xfId="76"/>
    <cellStyle name="Percent" xfId="77"/>
    <cellStyle name="Opomba" xfId="78"/>
    <cellStyle name="Opozorilo" xfId="79"/>
    <cellStyle name="Percent 2" xfId="80"/>
    <cellStyle name="Pojasnjevalno besedilo" xfId="81"/>
    <cellStyle name="Poudarek1" xfId="82"/>
    <cellStyle name="Poudarek2" xfId="83"/>
    <cellStyle name="Poudarek3" xfId="84"/>
    <cellStyle name="Poudarek4" xfId="85"/>
    <cellStyle name="Poudarek5" xfId="86"/>
    <cellStyle name="Poudarek6" xfId="87"/>
    <cellStyle name="Povezana celica" xfId="88"/>
    <cellStyle name="Preveri celico" xfId="89"/>
    <cellStyle name="PRVA VRSTA Element delo" xfId="90"/>
    <cellStyle name="Računanje" xfId="91"/>
    <cellStyle name="Slabo" xfId="92"/>
    <cellStyle name="Standard 3" xfId="93"/>
    <cellStyle name="Currency" xfId="94"/>
    <cellStyle name="Currency [0]" xfId="95"/>
    <cellStyle name="Comma" xfId="96"/>
    <cellStyle name="Comma [0]" xfId="97"/>
    <cellStyle name="Vejica_popis-splošno-zun.ured" xfId="98"/>
    <cellStyle name="Vnos" xfId="99"/>
    <cellStyle name="Vsota" xfId="10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0"/>
  </sheetPr>
  <dimension ref="A2:E47"/>
  <sheetViews>
    <sheetView showGridLines="0" view="pageBreakPreview" zoomScaleSheetLayoutView="100" workbookViewId="0" topLeftCell="A1">
      <selection activeCell="B4" sqref="B4"/>
    </sheetView>
  </sheetViews>
  <sheetFormatPr defaultColWidth="9.140625" defaultRowHeight="12.75"/>
  <cols>
    <col min="1" max="1" width="11.28125" style="13" customWidth="1"/>
    <col min="2" max="2" width="59.8515625" style="24" customWidth="1"/>
    <col min="3" max="3" width="5.28125" style="14" customWidth="1"/>
    <col min="4" max="4" width="17.140625" style="15" customWidth="1"/>
    <col min="5" max="5" width="11.00390625" style="16" customWidth="1"/>
    <col min="6" max="16384" width="9.140625" style="17" customWidth="1"/>
  </cols>
  <sheetData>
    <row r="2" spans="1:4" s="2" customFormat="1" ht="22.5">
      <c r="A2" s="1"/>
      <c r="B2" s="63" t="s">
        <v>254</v>
      </c>
      <c r="C2" s="1"/>
      <c r="D2" s="1"/>
    </row>
    <row r="3" spans="1:5" s="7" customFormat="1" ht="18">
      <c r="A3" s="3"/>
      <c r="B3" s="64" t="s">
        <v>171</v>
      </c>
      <c r="C3" s="4"/>
      <c r="D3" s="5"/>
      <c r="E3" s="6"/>
    </row>
    <row r="4" ht="18.75">
      <c r="B4" s="25"/>
    </row>
    <row r="20" spans="1:5" s="10" customFormat="1" ht="33">
      <c r="A20" s="8"/>
      <c r="B20" s="67" t="s">
        <v>57</v>
      </c>
      <c r="C20" s="8"/>
      <c r="D20" s="8"/>
      <c r="E20" s="9"/>
    </row>
    <row r="21" spans="1:5" s="2" customFormat="1" ht="20.25">
      <c r="A21" s="11"/>
      <c r="B21" s="66" t="s">
        <v>56</v>
      </c>
      <c r="C21" s="11"/>
      <c r="D21" s="11"/>
      <c r="E21" s="12"/>
    </row>
    <row r="22" ht="25.5">
      <c r="B22" s="65"/>
    </row>
    <row r="44" spans="1:5" s="23" customFormat="1" ht="15">
      <c r="A44" s="18"/>
      <c r="B44" s="19"/>
      <c r="C44" s="20"/>
      <c r="D44" s="21"/>
      <c r="E44" s="22"/>
    </row>
    <row r="45" spans="1:5" s="23" customFormat="1" ht="15">
      <c r="A45" s="18"/>
      <c r="B45" s="18"/>
      <c r="C45" s="20"/>
      <c r="D45" s="21"/>
      <c r="E45" s="22"/>
    </row>
    <row r="46" spans="1:5" s="23" customFormat="1" ht="15">
      <c r="A46" s="18"/>
      <c r="B46" s="18"/>
      <c r="C46" s="20"/>
      <c r="D46" s="21"/>
      <c r="E46" s="22"/>
    </row>
    <row r="47" spans="1:5" s="23" customFormat="1" ht="15">
      <c r="A47" s="18"/>
      <c r="B47" s="18"/>
      <c r="C47" s="20"/>
      <c r="D47" s="21"/>
      <c r="E47" s="22"/>
    </row>
  </sheetData>
  <sheetProtection/>
  <printOptions/>
  <pageMargins left="0.4330708661417323" right="0.11811023622047245" top="0.4724409448818898" bottom="0.4330708661417323" header="0.1968503937007874" footer="0.15748031496062992"/>
  <pageSetup horizontalDpi="300" verticalDpi="300" orientation="portrait" paperSize="9" r:id="rId1"/>
  <headerFooter alignWithMargins="0">
    <oddHeader>&amp;L&amp;D&amp;C________________________________________________________________________________________
&amp;R&amp;8BIRO APIS d.o.o.; Zemljemerska ulica 10;¸1000 Ljubljana</oddHeader>
    <oddFooter>&amp;L&amp;"Arial,Krepko"&amp;8&amp;F&amp;C________________________________________________________________________________________
&amp;R&amp;P/&amp;N</oddFooter>
  </headerFooter>
  <rowBreaks count="1" manualBreakCount="1">
    <brk id="44" max="255" man="1"/>
  </rowBreaks>
</worksheet>
</file>

<file path=xl/worksheets/sheet2.xml><?xml version="1.0" encoding="utf-8"?>
<worksheet xmlns="http://schemas.openxmlformats.org/spreadsheetml/2006/main" xmlns:r="http://schemas.openxmlformats.org/officeDocument/2006/relationships">
  <sheetPr>
    <tabColor rgb="FF9999FF"/>
  </sheetPr>
  <dimension ref="A1:F23"/>
  <sheetViews>
    <sheetView view="pageBreakPreview" zoomScaleSheetLayoutView="100" workbookViewId="0" topLeftCell="A1">
      <selection activeCell="E15" sqref="E15"/>
    </sheetView>
  </sheetViews>
  <sheetFormatPr defaultColWidth="8.8515625" defaultRowHeight="12.75"/>
  <cols>
    <col min="1" max="1" width="8.00390625" style="54" customWidth="1"/>
    <col min="2" max="2" width="54.00390625" style="54" customWidth="1"/>
    <col min="3" max="3" width="4.8515625" style="75" customWidth="1"/>
    <col min="4" max="4" width="7.7109375" style="128" customWidth="1"/>
    <col min="5" max="5" width="10.8515625" style="313" customWidth="1"/>
    <col min="6" max="6" width="16.28125" style="72" customWidth="1"/>
    <col min="7" max="16384" width="8.8515625" style="54" customWidth="1"/>
  </cols>
  <sheetData>
    <row r="1" spans="1:6" ht="16.5">
      <c r="A1" s="35"/>
      <c r="B1" s="36"/>
      <c r="C1" s="130"/>
      <c r="D1" s="116"/>
      <c r="E1" s="302"/>
      <c r="F1" s="37"/>
    </row>
    <row r="2" spans="1:6" ht="22.5">
      <c r="A2" s="35"/>
      <c r="B2" s="57" t="s">
        <v>105</v>
      </c>
      <c r="C2" s="131"/>
      <c r="D2" s="117"/>
      <c r="E2" s="302"/>
      <c r="F2" s="37"/>
    </row>
    <row r="3" spans="1:6" ht="22.5">
      <c r="A3" s="26"/>
      <c r="B3" s="62" t="s">
        <v>252</v>
      </c>
      <c r="C3" s="132"/>
      <c r="D3" s="118"/>
      <c r="E3" s="303"/>
      <c r="F3" s="114"/>
    </row>
    <row r="4" spans="1:6" ht="24" thickBot="1">
      <c r="A4" s="35"/>
      <c r="B4" s="27"/>
      <c r="C4" s="92"/>
      <c r="D4" s="119"/>
      <c r="E4" s="302"/>
      <c r="F4" s="37"/>
    </row>
    <row r="5" spans="1:6" ht="23.25" thickTop="1">
      <c r="A5" s="28"/>
      <c r="B5" s="68" t="s">
        <v>106</v>
      </c>
      <c r="C5" s="133"/>
      <c r="D5" s="120"/>
      <c r="E5" s="304"/>
      <c r="F5" s="144" t="s">
        <v>1192</v>
      </c>
    </row>
    <row r="6" spans="1:6" ht="6" customHeight="1" thickBot="1">
      <c r="A6" s="29"/>
      <c r="B6" s="30"/>
      <c r="C6" s="134"/>
      <c r="D6" s="121"/>
      <c r="E6" s="305"/>
      <c r="F6" s="31"/>
    </row>
    <row r="7" spans="1:6" ht="21">
      <c r="A7" s="69" t="s">
        <v>92</v>
      </c>
      <c r="B7" s="129" t="s">
        <v>112</v>
      </c>
      <c r="C7" s="135"/>
      <c r="D7" s="122"/>
      <c r="E7" s="306"/>
      <c r="F7" s="58">
        <f>+'GRADB+OBRT.DELA-OBJKET'!F8</f>
        <v>0</v>
      </c>
    </row>
    <row r="8" spans="1:6" ht="21">
      <c r="A8" s="69" t="s">
        <v>93</v>
      </c>
      <c r="B8" s="129" t="s">
        <v>118</v>
      </c>
      <c r="C8" s="135"/>
      <c r="D8" s="122"/>
      <c r="E8" s="306"/>
      <c r="F8" s="59">
        <f>+'GRADB+OBRT.DELA-OBJKET'!F20</f>
        <v>0</v>
      </c>
    </row>
    <row r="9" spans="1:6" ht="21">
      <c r="A9" s="69" t="s">
        <v>80</v>
      </c>
      <c r="B9" s="129" t="s">
        <v>431</v>
      </c>
      <c r="C9" s="135"/>
      <c r="D9" s="122"/>
      <c r="E9" s="306"/>
      <c r="F9" s="59">
        <f>+'KANAL S PRIKLJUČKI'!F122</f>
        <v>0</v>
      </c>
    </row>
    <row r="10" spans="1:6" ht="21">
      <c r="A10" s="69" t="s">
        <v>502</v>
      </c>
      <c r="B10" s="129" t="s">
        <v>503</v>
      </c>
      <c r="C10" s="135"/>
      <c r="D10" s="122"/>
      <c r="E10" s="306"/>
      <c r="F10" s="59">
        <f>+'ELEKTRO- TOPLOTNA POSTAJA'!F7</f>
        <v>0</v>
      </c>
    </row>
    <row r="11" spans="1:6" ht="21">
      <c r="A11" s="69" t="s">
        <v>504</v>
      </c>
      <c r="B11" s="129" t="s">
        <v>668</v>
      </c>
      <c r="C11" s="135"/>
      <c r="D11" s="122"/>
      <c r="E11" s="306"/>
      <c r="F11" s="59">
        <f>+ELEKTRO_STANOVANJA!F12</f>
        <v>0</v>
      </c>
    </row>
    <row r="12" spans="1:6" ht="21">
      <c r="A12" s="69" t="s">
        <v>743</v>
      </c>
      <c r="B12" s="129" t="s">
        <v>744</v>
      </c>
      <c r="C12" s="135"/>
      <c r="D12" s="122"/>
      <c r="E12" s="306"/>
      <c r="F12" s="59">
        <f>+ELEKTRO_NN!F9</f>
        <v>0</v>
      </c>
    </row>
    <row r="13" spans="1:6" ht="21">
      <c r="A13" s="69" t="s">
        <v>1407</v>
      </c>
      <c r="B13" s="129" t="s">
        <v>1406</v>
      </c>
      <c r="C13" s="135"/>
      <c r="D13" s="122"/>
      <c r="E13" s="306"/>
      <c r="F13" s="59">
        <f>+STRELOVOD!F3</f>
        <v>0</v>
      </c>
    </row>
    <row r="14" spans="1:6" ht="21">
      <c r="A14" s="69" t="s">
        <v>247</v>
      </c>
      <c r="B14" s="129" t="s">
        <v>119</v>
      </c>
      <c r="C14" s="135"/>
      <c r="D14" s="122"/>
      <c r="E14" s="306"/>
      <c r="F14" s="59">
        <f>+'STROJNE INSTALACIJE'!F9</f>
        <v>0</v>
      </c>
    </row>
    <row r="15" spans="1:6" ht="21">
      <c r="A15" s="69" t="s">
        <v>249</v>
      </c>
      <c r="B15" s="129" t="s">
        <v>248</v>
      </c>
      <c r="C15" s="135" t="s">
        <v>170</v>
      </c>
      <c r="D15" s="122">
        <v>1</v>
      </c>
      <c r="E15" s="307"/>
      <c r="F15" s="59">
        <f>+D15*E15</f>
        <v>0</v>
      </c>
    </row>
    <row r="16" spans="1:6" ht="21">
      <c r="A16" s="69" t="s">
        <v>251</v>
      </c>
      <c r="B16" s="129" t="s">
        <v>250</v>
      </c>
      <c r="C16" s="135" t="s">
        <v>170</v>
      </c>
      <c r="D16" s="122">
        <v>1</v>
      </c>
      <c r="E16" s="307"/>
      <c r="F16" s="59">
        <f>+D16*E16</f>
        <v>0</v>
      </c>
    </row>
    <row r="17" spans="1:6" ht="37.5">
      <c r="A17" s="69" t="s">
        <v>430</v>
      </c>
      <c r="B17" s="71" t="s">
        <v>253</v>
      </c>
      <c r="C17" s="136" t="s">
        <v>134</v>
      </c>
      <c r="D17" s="123">
        <v>18</v>
      </c>
      <c r="E17" s="307"/>
      <c r="F17" s="59">
        <f>+D17*E17</f>
        <v>0</v>
      </c>
    </row>
    <row r="18" spans="1:6" ht="16.5">
      <c r="A18" s="39"/>
      <c r="B18" s="40"/>
      <c r="C18" s="137"/>
      <c r="D18" s="115"/>
      <c r="E18" s="308"/>
      <c r="F18" s="60"/>
    </row>
    <row r="19" spans="1:6" ht="23.25">
      <c r="A19" s="108"/>
      <c r="B19" s="107" t="s">
        <v>1190</v>
      </c>
      <c r="C19" s="138"/>
      <c r="D19" s="124"/>
      <c r="E19" s="309"/>
      <c r="F19" s="109">
        <f>SUM(F7:F18)</f>
        <v>0</v>
      </c>
    </row>
    <row r="20" spans="1:6" ht="23.25">
      <c r="A20" s="38"/>
      <c r="B20" s="55" t="s">
        <v>1191</v>
      </c>
      <c r="C20" s="139"/>
      <c r="D20" s="125"/>
      <c r="E20" s="310"/>
      <c r="F20" s="106">
        <f>+F19*0.095</f>
        <v>0</v>
      </c>
    </row>
    <row r="21" spans="1:6" ht="24" thickBot="1">
      <c r="A21" s="32"/>
      <c r="B21" s="33"/>
      <c r="C21" s="140"/>
      <c r="D21" s="126"/>
      <c r="E21" s="311"/>
      <c r="F21" s="61"/>
    </row>
    <row r="22" spans="1:6" ht="24.75" thickBot="1" thickTop="1">
      <c r="A22" s="34"/>
      <c r="B22" s="56" t="s">
        <v>107</v>
      </c>
      <c r="C22" s="141"/>
      <c r="D22" s="127"/>
      <c r="E22" s="312"/>
      <c r="F22" s="53">
        <f>+F20+F19</f>
        <v>0</v>
      </c>
    </row>
    <row r="23" spans="1:6" ht="24" thickTop="1">
      <c r="A23" s="35"/>
      <c r="B23" s="27"/>
      <c r="C23" s="92"/>
      <c r="D23" s="119"/>
      <c r="E23" s="302"/>
      <c r="F23" s="37"/>
    </row>
  </sheetData>
  <sheetProtection password="C6E1" sheet="1" selectLockedCells="1"/>
  <printOptions/>
  <pageMargins left="0.31" right="0.13" top="0.37" bottom="0.37" header="0.13" footer="0.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17"/>
  </sheetPr>
  <dimension ref="A1:H457"/>
  <sheetViews>
    <sheetView view="pageBreakPreview" zoomScaleSheetLayoutView="100" workbookViewId="0" topLeftCell="A1">
      <selection activeCell="E27" sqref="E27"/>
    </sheetView>
  </sheetViews>
  <sheetFormatPr defaultColWidth="9.140625" defaultRowHeight="12.75"/>
  <cols>
    <col min="1" max="1" width="8.28125" style="528" customWidth="1"/>
    <col min="2" max="2" width="62.421875" style="318" customWidth="1"/>
    <col min="3" max="3" width="3.8515625" style="529" customWidth="1"/>
    <col min="4" max="4" width="7.8515625" style="206" customWidth="1"/>
    <col min="5" max="5" width="9.28125" style="579" customWidth="1"/>
    <col min="6" max="6" width="13.57421875" style="206" customWidth="1"/>
    <col min="7" max="7" width="51.421875" style="318" customWidth="1"/>
    <col min="8" max="16384" width="9.140625" style="318" customWidth="1"/>
  </cols>
  <sheetData>
    <row r="1" spans="1:6" ht="22.5">
      <c r="A1" s="314"/>
      <c r="B1" s="315"/>
      <c r="C1" s="316"/>
      <c r="D1" s="317"/>
      <c r="E1" s="539"/>
      <c r="F1" s="317"/>
    </row>
    <row r="2" spans="1:6" s="324" customFormat="1" ht="22.5">
      <c r="A2" s="319" t="s">
        <v>59</v>
      </c>
      <c r="B2" s="320" t="s">
        <v>42</v>
      </c>
      <c r="C2" s="321"/>
      <c r="D2" s="322"/>
      <c r="E2" s="540"/>
      <c r="F2" s="323"/>
    </row>
    <row r="3" spans="1:6" ht="6" customHeight="1">
      <c r="A3" s="325"/>
      <c r="B3" s="326"/>
      <c r="C3" s="327"/>
      <c r="D3" s="328"/>
      <c r="E3" s="541"/>
      <c r="F3" s="329"/>
    </row>
    <row r="4" spans="1:6" s="335" customFormat="1" ht="17.25">
      <c r="A4" s="330" t="s">
        <v>172</v>
      </c>
      <c r="B4" s="331" t="s">
        <v>77</v>
      </c>
      <c r="C4" s="332"/>
      <c r="D4" s="333"/>
      <c r="E4" s="542"/>
      <c r="F4" s="334">
        <f>+F88</f>
        <v>0</v>
      </c>
    </row>
    <row r="5" spans="1:6" s="335" customFormat="1" ht="17.25">
      <c r="A5" s="336" t="s">
        <v>61</v>
      </c>
      <c r="B5" s="337" t="s">
        <v>120</v>
      </c>
      <c r="C5" s="332"/>
      <c r="D5" s="333"/>
      <c r="E5" s="542"/>
      <c r="F5" s="334">
        <f>+F151</f>
        <v>0</v>
      </c>
    </row>
    <row r="6" spans="1:6" s="335" customFormat="1" ht="17.25">
      <c r="A6" s="336" t="s">
        <v>91</v>
      </c>
      <c r="B6" s="337" t="s">
        <v>95</v>
      </c>
      <c r="C6" s="332"/>
      <c r="D6" s="333"/>
      <c r="E6" s="542"/>
      <c r="F6" s="334">
        <f>+F181</f>
        <v>0</v>
      </c>
    </row>
    <row r="7" spans="1:6" s="335" customFormat="1" ht="17.25">
      <c r="A7" s="338"/>
      <c r="B7" s="339"/>
      <c r="C7" s="340"/>
      <c r="D7" s="341"/>
      <c r="E7" s="543"/>
      <c r="F7" s="341"/>
    </row>
    <row r="8" spans="1:6" s="335" customFormat="1" ht="17.25">
      <c r="A8" s="342"/>
      <c r="B8" s="343" t="s">
        <v>68</v>
      </c>
      <c r="C8" s="344"/>
      <c r="D8" s="345"/>
      <c r="E8" s="544"/>
      <c r="F8" s="345">
        <f>SUM(F4:F7)</f>
        <v>0</v>
      </c>
    </row>
    <row r="9" spans="1:6" s="347" customFormat="1" ht="17.25">
      <c r="A9" s="314"/>
      <c r="B9" s="346"/>
      <c r="C9" s="316"/>
      <c r="D9" s="317"/>
      <c r="E9" s="539"/>
      <c r="F9" s="317"/>
    </row>
    <row r="10" spans="1:6" s="347" customFormat="1" ht="22.5">
      <c r="A10" s="348" t="s">
        <v>60</v>
      </c>
      <c r="B10" s="349" t="s">
        <v>43</v>
      </c>
      <c r="C10" s="350"/>
      <c r="D10" s="351"/>
      <c r="E10" s="545"/>
      <c r="F10" s="352"/>
    </row>
    <row r="11" spans="1:6" s="347" customFormat="1" ht="17.25">
      <c r="A11" s="353" t="s">
        <v>62</v>
      </c>
      <c r="B11" s="354" t="s">
        <v>174</v>
      </c>
      <c r="C11" s="355"/>
      <c r="D11" s="356"/>
      <c r="E11" s="546"/>
      <c r="F11" s="356">
        <f>+F247</f>
        <v>0</v>
      </c>
    </row>
    <row r="12" spans="1:6" s="347" customFormat="1" ht="17.25">
      <c r="A12" s="330" t="s">
        <v>63</v>
      </c>
      <c r="B12" s="357" t="s">
        <v>173</v>
      </c>
      <c r="C12" s="358"/>
      <c r="D12" s="359"/>
      <c r="E12" s="547"/>
      <c r="F12" s="360">
        <f>+F288</f>
        <v>0</v>
      </c>
    </row>
    <row r="13" spans="1:6" s="347" customFormat="1" ht="17.25">
      <c r="A13" s="330" t="s">
        <v>64</v>
      </c>
      <c r="B13" s="361" t="s">
        <v>121</v>
      </c>
      <c r="C13" s="358"/>
      <c r="D13" s="359"/>
      <c r="E13" s="547"/>
      <c r="F13" s="360">
        <f>+F314</f>
        <v>0</v>
      </c>
    </row>
    <row r="14" spans="1:6" s="347" customFormat="1" ht="17.25">
      <c r="A14" s="330" t="s">
        <v>65</v>
      </c>
      <c r="B14" s="361" t="s">
        <v>122</v>
      </c>
      <c r="C14" s="358"/>
      <c r="D14" s="359"/>
      <c r="E14" s="547"/>
      <c r="F14" s="360">
        <f>+F336</f>
        <v>0</v>
      </c>
    </row>
    <row r="15" spans="1:6" s="347" customFormat="1" ht="17.25">
      <c r="A15" s="330" t="s">
        <v>66</v>
      </c>
      <c r="B15" s="361" t="s">
        <v>123</v>
      </c>
      <c r="C15" s="358"/>
      <c r="D15" s="359"/>
      <c r="E15" s="547"/>
      <c r="F15" s="360">
        <f>+F388</f>
        <v>0</v>
      </c>
    </row>
    <row r="16" spans="1:6" s="347" customFormat="1" ht="17.25">
      <c r="A16" s="330" t="s">
        <v>94</v>
      </c>
      <c r="B16" s="361" t="s">
        <v>124</v>
      </c>
      <c r="C16" s="358"/>
      <c r="D16" s="359"/>
      <c r="E16" s="547"/>
      <c r="F16" s="360">
        <f>+F413</f>
        <v>0</v>
      </c>
    </row>
    <row r="17" spans="1:6" s="347" customFormat="1" ht="17.25">
      <c r="A17" s="330" t="s">
        <v>67</v>
      </c>
      <c r="B17" s="361" t="s">
        <v>125</v>
      </c>
      <c r="C17" s="358"/>
      <c r="D17" s="359"/>
      <c r="E17" s="547"/>
      <c r="F17" s="360">
        <f>+F437</f>
        <v>0</v>
      </c>
    </row>
    <row r="18" spans="1:6" s="347" customFormat="1" ht="17.25">
      <c r="A18" s="330" t="s">
        <v>298</v>
      </c>
      <c r="B18" s="362" t="s">
        <v>299</v>
      </c>
      <c r="C18" s="363"/>
      <c r="D18" s="364"/>
      <c r="E18" s="548"/>
      <c r="F18" s="365">
        <f>+F457</f>
        <v>0</v>
      </c>
    </row>
    <row r="19" spans="1:6" s="347" customFormat="1" ht="17.25">
      <c r="A19" s="366"/>
      <c r="B19" s="339"/>
      <c r="C19" s="340"/>
      <c r="D19" s="341"/>
      <c r="E19" s="543"/>
      <c r="F19" s="367"/>
    </row>
    <row r="20" spans="1:6" s="347" customFormat="1" ht="17.25">
      <c r="A20" s="368"/>
      <c r="B20" s="369" t="s">
        <v>69</v>
      </c>
      <c r="C20" s="370"/>
      <c r="D20" s="371"/>
      <c r="E20" s="549"/>
      <c r="F20" s="371">
        <f>SUM(F11:F19)</f>
        <v>0</v>
      </c>
    </row>
    <row r="21" spans="1:6" ht="13.5">
      <c r="A21" s="314"/>
      <c r="B21" s="372"/>
      <c r="C21" s="316"/>
      <c r="D21" s="317"/>
      <c r="E21" s="539"/>
      <c r="F21" s="317"/>
    </row>
    <row r="22" spans="1:6" ht="13.5">
      <c r="A22" s="314"/>
      <c r="B22" s="372"/>
      <c r="C22" s="316"/>
      <c r="D22" s="317"/>
      <c r="E22" s="539"/>
      <c r="F22" s="317"/>
    </row>
    <row r="23" spans="1:6" s="377" customFormat="1" ht="22.5">
      <c r="A23" s="373" t="s">
        <v>59</v>
      </c>
      <c r="B23" s="374" t="s">
        <v>42</v>
      </c>
      <c r="C23" s="375"/>
      <c r="D23" s="376"/>
      <c r="E23" s="550"/>
      <c r="F23" s="376"/>
    </row>
    <row r="24" spans="1:6" s="382" customFormat="1" ht="13.5">
      <c r="A24" s="378" t="s">
        <v>33</v>
      </c>
      <c r="B24" s="378" t="s">
        <v>34</v>
      </c>
      <c r="C24" s="379" t="s">
        <v>45</v>
      </c>
      <c r="D24" s="380" t="s">
        <v>44</v>
      </c>
      <c r="E24" s="551" t="s">
        <v>90</v>
      </c>
      <c r="F24" s="381" t="s">
        <v>35</v>
      </c>
    </row>
    <row r="25" spans="1:6" s="335" customFormat="1" ht="17.25">
      <c r="A25" s="383" t="s">
        <v>89</v>
      </c>
      <c r="B25" s="384" t="s">
        <v>77</v>
      </c>
      <c r="C25" s="385"/>
      <c r="D25" s="386"/>
      <c r="E25" s="552"/>
      <c r="F25" s="386"/>
    </row>
    <row r="26" spans="1:6" s="335" customFormat="1" ht="17.25">
      <c r="A26" s="387"/>
      <c r="B26" s="388" t="s">
        <v>29</v>
      </c>
      <c r="C26" s="389"/>
      <c r="D26" s="390"/>
      <c r="E26" s="553"/>
      <c r="F26" s="391"/>
    </row>
    <row r="27" spans="1:6" ht="144" customHeight="1">
      <c r="A27" s="392" t="s">
        <v>24</v>
      </c>
      <c r="B27" s="393" t="s">
        <v>363</v>
      </c>
      <c r="C27" s="394"/>
      <c r="D27" s="390"/>
      <c r="E27" s="553"/>
      <c r="F27" s="395"/>
    </row>
    <row r="28" spans="1:6" ht="338.25" customHeight="1">
      <c r="A28" s="392" t="s">
        <v>25</v>
      </c>
      <c r="B28" s="393" t="s">
        <v>255</v>
      </c>
      <c r="C28" s="389"/>
      <c r="D28" s="390"/>
      <c r="E28" s="553"/>
      <c r="F28" s="395"/>
    </row>
    <row r="29" spans="1:6" ht="28.5" customHeight="1">
      <c r="A29" s="396" t="s">
        <v>26</v>
      </c>
      <c r="B29" s="397" t="s">
        <v>175</v>
      </c>
      <c r="C29" s="389"/>
      <c r="D29" s="390"/>
      <c r="E29" s="553"/>
      <c r="F29" s="395"/>
    </row>
    <row r="30" spans="1:6" ht="76.5" customHeight="1">
      <c r="A30" s="396" t="s">
        <v>27</v>
      </c>
      <c r="B30" s="397" t="s">
        <v>176</v>
      </c>
      <c r="C30" s="389"/>
      <c r="D30" s="390"/>
      <c r="E30" s="553"/>
      <c r="F30" s="395"/>
    </row>
    <row r="31" spans="1:6" ht="82.5" customHeight="1">
      <c r="A31" s="366" t="s">
        <v>28</v>
      </c>
      <c r="B31" s="397" t="s">
        <v>177</v>
      </c>
      <c r="C31" s="398"/>
      <c r="D31" s="333"/>
      <c r="E31" s="542"/>
      <c r="F31" s="399"/>
    </row>
    <row r="32" spans="1:6" ht="16.5">
      <c r="A32" s="366"/>
      <c r="B32" s="400"/>
      <c r="C32" s="398"/>
      <c r="D32" s="333"/>
      <c r="E32" s="542"/>
      <c r="F32" s="399"/>
    </row>
    <row r="33" spans="1:6" s="402" customFormat="1" ht="73.5" customHeight="1">
      <c r="A33" s="366" t="s">
        <v>133</v>
      </c>
      <c r="B33" s="401" t="s">
        <v>1431</v>
      </c>
      <c r="C33" s="398" t="s">
        <v>134</v>
      </c>
      <c r="D33" s="333">
        <f>5+4+1+8+3</f>
        <v>21</v>
      </c>
      <c r="E33" s="298"/>
      <c r="F33" s="399">
        <f>+D33*E33</f>
        <v>0</v>
      </c>
    </row>
    <row r="34" spans="1:6" s="402" customFormat="1" ht="31.5" customHeight="1">
      <c r="A34" s="366" t="s">
        <v>135</v>
      </c>
      <c r="B34" s="403" t="s">
        <v>1155</v>
      </c>
      <c r="C34" s="398" t="s">
        <v>134</v>
      </c>
      <c r="D34" s="359">
        <v>6</v>
      </c>
      <c r="E34" s="298"/>
      <c r="F34" s="399">
        <f>+D34*E34</f>
        <v>0</v>
      </c>
    </row>
    <row r="35" spans="1:6" s="402" customFormat="1" ht="72.75" customHeight="1">
      <c r="A35" s="366" t="s">
        <v>136</v>
      </c>
      <c r="B35" s="403" t="s">
        <v>1156</v>
      </c>
      <c r="C35" s="358" t="s">
        <v>134</v>
      </c>
      <c r="D35" s="359">
        <f>4+3+1+6+3</f>
        <v>17</v>
      </c>
      <c r="E35" s="298"/>
      <c r="F35" s="399">
        <f>+D35*E35</f>
        <v>0</v>
      </c>
    </row>
    <row r="36" spans="1:6" s="402" customFormat="1" ht="85.5" customHeight="1">
      <c r="A36" s="366" t="s">
        <v>191</v>
      </c>
      <c r="B36" s="404" t="s">
        <v>1157</v>
      </c>
      <c r="C36" s="398"/>
      <c r="D36" s="359"/>
      <c r="E36" s="542"/>
      <c r="F36" s="399"/>
    </row>
    <row r="37" spans="1:6" s="402" customFormat="1" ht="16.5">
      <c r="A37" s="366" t="s">
        <v>231</v>
      </c>
      <c r="B37" s="404" t="s">
        <v>1432</v>
      </c>
      <c r="C37" s="398" t="s">
        <v>1118</v>
      </c>
      <c r="D37" s="359">
        <v>269.28</v>
      </c>
      <c r="E37" s="298"/>
      <c r="F37" s="399">
        <f>+D37*E37</f>
        <v>0</v>
      </c>
    </row>
    <row r="38" spans="1:6" s="406" customFormat="1" ht="32.25" customHeight="1">
      <c r="A38" s="366" t="s">
        <v>232</v>
      </c>
      <c r="B38" s="405" t="s">
        <v>1433</v>
      </c>
      <c r="C38" s="398" t="s">
        <v>1118</v>
      </c>
      <c r="D38" s="359">
        <v>269.28</v>
      </c>
      <c r="E38" s="298"/>
      <c r="F38" s="333">
        <f>+D38*E38</f>
        <v>0</v>
      </c>
    </row>
    <row r="39" spans="1:6" s="406" customFormat="1" ht="33" customHeight="1">
      <c r="A39" s="366" t="s">
        <v>233</v>
      </c>
      <c r="B39" s="405" t="s">
        <v>1434</v>
      </c>
      <c r="C39" s="332" t="s">
        <v>1119</v>
      </c>
      <c r="D39" s="359">
        <f>D38*0.13</f>
        <v>35.0064</v>
      </c>
      <c r="E39" s="298"/>
      <c r="F39" s="333">
        <f aca="true" t="shared" si="0" ref="F39:F60">+D39*E39</f>
        <v>0</v>
      </c>
    </row>
    <row r="40" spans="1:6" s="406" customFormat="1" ht="47.25" customHeight="1">
      <c r="A40" s="366" t="s">
        <v>234</v>
      </c>
      <c r="B40" s="405" t="s">
        <v>1158</v>
      </c>
      <c r="C40" s="398" t="s">
        <v>1118</v>
      </c>
      <c r="D40" s="359">
        <v>134.65</v>
      </c>
      <c r="E40" s="298"/>
      <c r="F40" s="399">
        <f t="shared" si="0"/>
        <v>0</v>
      </c>
    </row>
    <row r="41" spans="1:6" s="402" customFormat="1" ht="73.5" customHeight="1">
      <c r="A41" s="366" t="s">
        <v>235</v>
      </c>
      <c r="B41" s="404" t="s">
        <v>1435</v>
      </c>
      <c r="C41" s="398"/>
      <c r="D41" s="359"/>
      <c r="E41" s="542"/>
      <c r="F41" s="399"/>
    </row>
    <row r="42" spans="1:6" s="402" customFormat="1" ht="16.5">
      <c r="A42" s="366" t="s">
        <v>231</v>
      </c>
      <c r="B42" s="404" t="s">
        <v>1436</v>
      </c>
      <c r="C42" s="398" t="s">
        <v>1118</v>
      </c>
      <c r="D42" s="359">
        <v>832</v>
      </c>
      <c r="E42" s="298"/>
      <c r="F42" s="399">
        <f>+D42*E42</f>
        <v>0</v>
      </c>
    </row>
    <row r="43" spans="1:6" s="402" customFormat="1" ht="54">
      <c r="A43" s="366" t="s">
        <v>232</v>
      </c>
      <c r="B43" s="404" t="s">
        <v>237</v>
      </c>
      <c r="C43" s="398" t="s">
        <v>1118</v>
      </c>
      <c r="D43" s="359">
        <f>+D42*0.3</f>
        <v>249.6</v>
      </c>
      <c r="E43" s="298"/>
      <c r="F43" s="399">
        <f>+D43*E43</f>
        <v>0</v>
      </c>
    </row>
    <row r="44" spans="1:6" s="402" customFormat="1" ht="31.5" customHeight="1">
      <c r="A44" s="366" t="s">
        <v>233</v>
      </c>
      <c r="B44" s="404" t="s">
        <v>1159</v>
      </c>
      <c r="C44" s="398" t="s">
        <v>1118</v>
      </c>
      <c r="D44" s="359">
        <v>832</v>
      </c>
      <c r="E44" s="298"/>
      <c r="F44" s="399">
        <f t="shared" si="0"/>
        <v>0</v>
      </c>
    </row>
    <row r="45" spans="1:6" s="402" customFormat="1" ht="84.75" customHeight="1">
      <c r="A45" s="366" t="s">
        <v>236</v>
      </c>
      <c r="B45" s="404" t="s">
        <v>1437</v>
      </c>
      <c r="C45" s="398" t="s">
        <v>1118</v>
      </c>
      <c r="D45" s="359">
        <v>269.29</v>
      </c>
      <c r="E45" s="298"/>
      <c r="F45" s="399">
        <f>+D45*E45</f>
        <v>0</v>
      </c>
    </row>
    <row r="46" spans="1:6" s="402" customFormat="1" ht="27">
      <c r="A46" s="366" t="s">
        <v>1077</v>
      </c>
      <c r="B46" s="404" t="s">
        <v>1078</v>
      </c>
      <c r="C46" s="398" t="s">
        <v>394</v>
      </c>
      <c r="D46" s="359">
        <f>D45</f>
        <v>269.29</v>
      </c>
      <c r="E46" s="298"/>
      <c r="F46" s="399">
        <f>+D46*E46</f>
        <v>0</v>
      </c>
    </row>
    <row r="47" spans="1:6" s="402" customFormat="1" ht="30.75" customHeight="1">
      <c r="A47" s="366" t="s">
        <v>238</v>
      </c>
      <c r="B47" s="407" t="s">
        <v>239</v>
      </c>
      <c r="C47" s="398" t="s">
        <v>1118</v>
      </c>
      <c r="D47" s="359">
        <v>323.76</v>
      </c>
      <c r="E47" s="298"/>
      <c r="F47" s="399">
        <f>+D47*E47</f>
        <v>0</v>
      </c>
    </row>
    <row r="48" spans="1:6" s="402" customFormat="1" ht="30" customHeight="1">
      <c r="A48" s="366" t="s">
        <v>240</v>
      </c>
      <c r="B48" s="404" t="s">
        <v>1160</v>
      </c>
      <c r="C48" s="398" t="s">
        <v>1118</v>
      </c>
      <c r="D48" s="359">
        <f>D37</f>
        <v>269.28</v>
      </c>
      <c r="E48" s="298"/>
      <c r="F48" s="399">
        <f t="shared" si="0"/>
        <v>0</v>
      </c>
    </row>
    <row r="49" spans="1:6" s="402" customFormat="1" ht="44.25" customHeight="1">
      <c r="A49" s="366" t="s">
        <v>241</v>
      </c>
      <c r="B49" s="404" t="s">
        <v>1161</v>
      </c>
      <c r="C49" s="398" t="s">
        <v>1118</v>
      </c>
      <c r="D49" s="359">
        <f>+D47*0.5</f>
        <v>161.88</v>
      </c>
      <c r="E49" s="298"/>
      <c r="F49" s="399">
        <f t="shared" si="0"/>
        <v>0</v>
      </c>
    </row>
    <row r="50" spans="1:6" s="402" customFormat="1" ht="97.5" customHeight="1">
      <c r="A50" s="366" t="s">
        <v>242</v>
      </c>
      <c r="B50" s="401" t="s">
        <v>1438</v>
      </c>
      <c r="C50" s="398"/>
      <c r="D50" s="359"/>
      <c r="E50" s="547"/>
      <c r="F50" s="399"/>
    </row>
    <row r="51" spans="1:6" s="402" customFormat="1" ht="16.5">
      <c r="A51" s="366" t="s">
        <v>1074</v>
      </c>
      <c r="B51" s="401" t="s">
        <v>1075</v>
      </c>
      <c r="C51" s="398" t="s">
        <v>394</v>
      </c>
      <c r="D51" s="359">
        <v>149.55</v>
      </c>
      <c r="E51" s="298"/>
      <c r="F51" s="399">
        <f t="shared" si="0"/>
        <v>0</v>
      </c>
    </row>
    <row r="52" spans="1:6" s="402" customFormat="1" ht="16.5" customHeight="1">
      <c r="A52" s="366" t="s">
        <v>1076</v>
      </c>
      <c r="B52" s="401" t="s">
        <v>1099</v>
      </c>
      <c r="C52" s="398" t="s">
        <v>394</v>
      </c>
      <c r="D52" s="359">
        <f>D51</f>
        <v>149.55</v>
      </c>
      <c r="E52" s="298"/>
      <c r="F52" s="399">
        <f t="shared" si="0"/>
        <v>0</v>
      </c>
    </row>
    <row r="53" spans="1:6" s="402" customFormat="1" ht="86.25" customHeight="1">
      <c r="A53" s="366" t="s">
        <v>243</v>
      </c>
      <c r="B53" s="401" t="s">
        <v>1439</v>
      </c>
      <c r="C53" s="398" t="s">
        <v>1118</v>
      </c>
      <c r="D53" s="359">
        <v>5.15</v>
      </c>
      <c r="E53" s="298"/>
      <c r="F53" s="399">
        <f t="shared" si="0"/>
        <v>0</v>
      </c>
    </row>
    <row r="54" spans="1:6" s="406" customFormat="1" ht="72.75" customHeight="1">
      <c r="A54" s="366" t="s">
        <v>244</v>
      </c>
      <c r="B54" s="405" t="s">
        <v>1440</v>
      </c>
      <c r="C54" s="332" t="s">
        <v>1118</v>
      </c>
      <c r="D54" s="333">
        <v>5.15</v>
      </c>
      <c r="E54" s="298"/>
      <c r="F54" s="333">
        <f t="shared" si="0"/>
        <v>0</v>
      </c>
    </row>
    <row r="55" spans="1:6" s="406" customFormat="1" ht="64.5" customHeight="1">
      <c r="A55" s="366" t="s">
        <v>137</v>
      </c>
      <c r="B55" s="405" t="s">
        <v>1162</v>
      </c>
      <c r="C55" s="398" t="s">
        <v>1119</v>
      </c>
      <c r="D55" s="333">
        <v>2.55</v>
      </c>
      <c r="E55" s="298"/>
      <c r="F55" s="399">
        <f t="shared" si="0"/>
        <v>0</v>
      </c>
    </row>
    <row r="56" spans="1:6" s="406" customFormat="1" ht="73.5" customHeight="1">
      <c r="A56" s="366" t="s">
        <v>245</v>
      </c>
      <c r="B56" s="405" t="s">
        <v>1163</v>
      </c>
      <c r="C56" s="332" t="s">
        <v>1118</v>
      </c>
      <c r="D56" s="333">
        <v>17.65</v>
      </c>
      <c r="E56" s="298"/>
      <c r="F56" s="399">
        <f>+D56*E56</f>
        <v>0</v>
      </c>
    </row>
    <row r="57" spans="1:6" s="406" customFormat="1" ht="76.5" customHeight="1">
      <c r="A57" s="366" t="s">
        <v>246</v>
      </c>
      <c r="B57" s="405" t="s">
        <v>1441</v>
      </c>
      <c r="C57" s="408" t="s">
        <v>1120</v>
      </c>
      <c r="D57" s="359">
        <f>(17.1*2)+(17.1*2)+(12.25*2)+(17.1*2)+(17.1*2)</f>
        <v>161.3</v>
      </c>
      <c r="E57" s="298"/>
      <c r="F57" s="399">
        <f t="shared" si="0"/>
        <v>0</v>
      </c>
    </row>
    <row r="58" spans="1:6" s="402" customFormat="1" ht="72" customHeight="1">
      <c r="A58" s="366" t="s">
        <v>138</v>
      </c>
      <c r="B58" s="404" t="s">
        <v>1442</v>
      </c>
      <c r="C58" s="332" t="s">
        <v>1118</v>
      </c>
      <c r="D58" s="359">
        <v>12.55</v>
      </c>
      <c r="E58" s="298"/>
      <c r="F58" s="409">
        <f t="shared" si="0"/>
        <v>0</v>
      </c>
    </row>
    <row r="59" spans="1:6" s="402" customFormat="1" ht="58.5" customHeight="1">
      <c r="A59" s="366" t="s">
        <v>139</v>
      </c>
      <c r="B59" s="404" t="s">
        <v>1443</v>
      </c>
      <c r="C59" s="398" t="s">
        <v>1119</v>
      </c>
      <c r="D59" s="359">
        <f>7.55*1.5</f>
        <v>11.325</v>
      </c>
      <c r="E59" s="298"/>
      <c r="F59" s="409">
        <f t="shared" si="0"/>
        <v>0</v>
      </c>
    </row>
    <row r="60" spans="1:6" s="402" customFormat="1" ht="86.25" customHeight="1">
      <c r="A60" s="366" t="s">
        <v>140</v>
      </c>
      <c r="B60" s="404" t="s">
        <v>1444</v>
      </c>
      <c r="C60" s="398" t="s">
        <v>1119</v>
      </c>
      <c r="D60" s="359">
        <f>4.05*1.5</f>
        <v>6.074999999999999</v>
      </c>
      <c r="E60" s="298"/>
      <c r="F60" s="409">
        <f t="shared" si="0"/>
        <v>0</v>
      </c>
    </row>
    <row r="61" spans="1:6" s="402" customFormat="1" ht="58.5" customHeight="1">
      <c r="A61" s="366" t="s">
        <v>141</v>
      </c>
      <c r="B61" s="407" t="s">
        <v>1445</v>
      </c>
      <c r="C61" s="398"/>
      <c r="D61" s="359"/>
      <c r="E61" s="542"/>
      <c r="F61" s="409"/>
    </row>
    <row r="62" spans="1:6" s="402" customFormat="1" ht="17.25" customHeight="1">
      <c r="A62" s="366" t="s">
        <v>231</v>
      </c>
      <c r="B62" s="404" t="s">
        <v>1446</v>
      </c>
      <c r="C62" s="398" t="s">
        <v>134</v>
      </c>
      <c r="D62" s="359">
        <v>15</v>
      </c>
      <c r="E62" s="298"/>
      <c r="F62" s="409">
        <f>+D62*E62</f>
        <v>0</v>
      </c>
    </row>
    <row r="63" spans="1:6" s="402" customFormat="1" ht="16.5">
      <c r="A63" s="366" t="s">
        <v>232</v>
      </c>
      <c r="B63" s="404" t="s">
        <v>1447</v>
      </c>
      <c r="C63" s="398"/>
      <c r="D63" s="359"/>
      <c r="E63" s="542"/>
      <c r="F63" s="409"/>
    </row>
    <row r="64" spans="1:6" s="402" customFormat="1" ht="16.5">
      <c r="A64" s="366" t="s">
        <v>258</v>
      </c>
      <c r="B64" s="404" t="s">
        <v>256</v>
      </c>
      <c r="C64" s="398" t="s">
        <v>134</v>
      </c>
      <c r="D64" s="359">
        <v>1</v>
      </c>
      <c r="E64" s="298"/>
      <c r="F64" s="409">
        <f>+D64*E64</f>
        <v>0</v>
      </c>
    </row>
    <row r="65" spans="1:6" s="402" customFormat="1" ht="16.5">
      <c r="A65" s="366" t="s">
        <v>259</v>
      </c>
      <c r="B65" s="404" t="s">
        <v>257</v>
      </c>
      <c r="C65" s="398" t="s">
        <v>134</v>
      </c>
      <c r="D65" s="359">
        <v>4</v>
      </c>
      <c r="E65" s="298"/>
      <c r="F65" s="409">
        <f aca="true" t="shared" si="1" ref="F65:F84">+D65*E65</f>
        <v>0</v>
      </c>
    </row>
    <row r="66" spans="1:6" s="402" customFormat="1" ht="16.5">
      <c r="A66" s="366" t="s">
        <v>260</v>
      </c>
      <c r="B66" s="404" t="s">
        <v>261</v>
      </c>
      <c r="C66" s="398" t="s">
        <v>134</v>
      </c>
      <c r="D66" s="359">
        <v>5</v>
      </c>
      <c r="E66" s="298"/>
      <c r="F66" s="409">
        <f t="shared" si="1"/>
        <v>0</v>
      </c>
    </row>
    <row r="67" spans="1:6" s="402" customFormat="1" ht="16.5">
      <c r="A67" s="366" t="s">
        <v>262</v>
      </c>
      <c r="B67" s="404" t="s">
        <v>263</v>
      </c>
      <c r="C67" s="398" t="s">
        <v>134</v>
      </c>
      <c r="D67" s="359">
        <v>2</v>
      </c>
      <c r="E67" s="298"/>
      <c r="F67" s="409">
        <f t="shared" si="1"/>
        <v>0</v>
      </c>
    </row>
    <row r="68" spans="1:6" s="402" customFormat="1" ht="16.5">
      <c r="A68" s="366" t="s">
        <v>264</v>
      </c>
      <c r="B68" s="404" t="s">
        <v>265</v>
      </c>
      <c r="C68" s="398" t="s">
        <v>134</v>
      </c>
      <c r="D68" s="359">
        <v>2</v>
      </c>
      <c r="E68" s="298"/>
      <c r="F68" s="409">
        <f t="shared" si="1"/>
        <v>0</v>
      </c>
    </row>
    <row r="69" spans="1:6" s="402" customFormat="1" ht="16.5">
      <c r="A69" s="366" t="s">
        <v>266</v>
      </c>
      <c r="B69" s="404" t="s">
        <v>267</v>
      </c>
      <c r="C69" s="398" t="s">
        <v>134</v>
      </c>
      <c r="D69" s="359">
        <v>3</v>
      </c>
      <c r="E69" s="298"/>
      <c r="F69" s="409">
        <f t="shared" si="1"/>
        <v>0</v>
      </c>
    </row>
    <row r="70" spans="1:6" s="402" customFormat="1" ht="16.5">
      <c r="A70" s="366" t="s">
        <v>268</v>
      </c>
      <c r="B70" s="404" t="s">
        <v>269</v>
      </c>
      <c r="C70" s="398" t="s">
        <v>134</v>
      </c>
      <c r="D70" s="359">
        <v>2</v>
      </c>
      <c r="E70" s="298"/>
      <c r="F70" s="409">
        <f t="shared" si="1"/>
        <v>0</v>
      </c>
    </row>
    <row r="71" spans="1:6" s="402" customFormat="1" ht="16.5">
      <c r="A71" s="366" t="s">
        <v>270</v>
      </c>
      <c r="B71" s="404" t="s">
        <v>271</v>
      </c>
      <c r="C71" s="398" t="s">
        <v>134</v>
      </c>
      <c r="D71" s="359">
        <v>2</v>
      </c>
      <c r="E71" s="298"/>
      <c r="F71" s="409">
        <f t="shared" si="1"/>
        <v>0</v>
      </c>
    </row>
    <row r="72" spans="1:6" s="402" customFormat="1" ht="16.5">
      <c r="A72" s="366" t="s">
        <v>272</v>
      </c>
      <c r="B72" s="404" t="s">
        <v>273</v>
      </c>
      <c r="C72" s="398" t="s">
        <v>134</v>
      </c>
      <c r="D72" s="359">
        <v>2</v>
      </c>
      <c r="E72" s="298"/>
      <c r="F72" s="409">
        <f t="shared" si="1"/>
        <v>0</v>
      </c>
    </row>
    <row r="73" spans="1:6" s="402" customFormat="1" ht="16.5">
      <c r="A73" s="366" t="s">
        <v>274</v>
      </c>
      <c r="B73" s="404" t="s">
        <v>275</v>
      </c>
      <c r="C73" s="398" t="s">
        <v>134</v>
      </c>
      <c r="D73" s="359">
        <v>2</v>
      </c>
      <c r="E73" s="298"/>
      <c r="F73" s="409">
        <f t="shared" si="1"/>
        <v>0</v>
      </c>
    </row>
    <row r="74" spans="1:6" s="402" customFormat="1" ht="16.5">
      <c r="A74" s="366" t="s">
        <v>276</v>
      </c>
      <c r="B74" s="404" t="s">
        <v>277</v>
      </c>
      <c r="C74" s="398" t="s">
        <v>134</v>
      </c>
      <c r="D74" s="359">
        <v>2</v>
      </c>
      <c r="E74" s="298"/>
      <c r="F74" s="409">
        <f t="shared" si="1"/>
        <v>0</v>
      </c>
    </row>
    <row r="75" spans="1:6" s="402" customFormat="1" ht="16.5">
      <c r="A75" s="366" t="s">
        <v>278</v>
      </c>
      <c r="B75" s="404" t="s">
        <v>279</v>
      </c>
      <c r="C75" s="398" t="s">
        <v>134</v>
      </c>
      <c r="D75" s="359">
        <v>3</v>
      </c>
      <c r="E75" s="298"/>
      <c r="F75" s="409">
        <f t="shared" si="1"/>
        <v>0</v>
      </c>
    </row>
    <row r="76" spans="1:6" s="402" customFormat="1" ht="16.5">
      <c r="A76" s="366" t="s">
        <v>280</v>
      </c>
      <c r="B76" s="404" t="s">
        <v>281</v>
      </c>
      <c r="C76" s="398" t="s">
        <v>134</v>
      </c>
      <c r="D76" s="359">
        <v>2</v>
      </c>
      <c r="E76" s="298"/>
      <c r="F76" s="409">
        <f t="shared" si="1"/>
        <v>0</v>
      </c>
    </row>
    <row r="77" spans="1:6" s="402" customFormat="1" ht="16.5">
      <c r="A77" s="366" t="s">
        <v>282</v>
      </c>
      <c r="B77" s="404" t="s">
        <v>283</v>
      </c>
      <c r="C77" s="398" t="s">
        <v>134</v>
      </c>
      <c r="D77" s="359">
        <v>3</v>
      </c>
      <c r="E77" s="298"/>
      <c r="F77" s="409">
        <f t="shared" si="1"/>
        <v>0</v>
      </c>
    </row>
    <row r="78" spans="1:6" s="402" customFormat="1" ht="99" customHeight="1">
      <c r="A78" s="366" t="s">
        <v>192</v>
      </c>
      <c r="B78" s="404" t="s">
        <v>1448</v>
      </c>
      <c r="C78" s="398" t="s">
        <v>1118</v>
      </c>
      <c r="D78" s="359">
        <v>368.42</v>
      </c>
      <c r="E78" s="298"/>
      <c r="F78" s="409">
        <f t="shared" si="1"/>
        <v>0</v>
      </c>
    </row>
    <row r="79" spans="1:6" s="402" customFormat="1" ht="16.5">
      <c r="A79" s="366" t="s">
        <v>284</v>
      </c>
      <c r="B79" s="404" t="s">
        <v>1449</v>
      </c>
      <c r="C79" s="398" t="s">
        <v>1119</v>
      </c>
      <c r="D79" s="359">
        <v>0.85</v>
      </c>
      <c r="E79" s="298"/>
      <c r="F79" s="409">
        <f t="shared" si="1"/>
        <v>0</v>
      </c>
    </row>
    <row r="80" spans="1:6" s="402" customFormat="1" ht="30" customHeight="1">
      <c r="A80" s="366" t="s">
        <v>285</v>
      </c>
      <c r="B80" s="404" t="s">
        <v>1450</v>
      </c>
      <c r="C80" s="398" t="s">
        <v>1118</v>
      </c>
      <c r="D80" s="359">
        <v>25.55</v>
      </c>
      <c r="E80" s="298"/>
      <c r="F80" s="409">
        <f t="shared" si="1"/>
        <v>0</v>
      </c>
    </row>
    <row r="81" spans="1:6" s="402" customFormat="1" ht="29.25" customHeight="1">
      <c r="A81" s="366" t="s">
        <v>286</v>
      </c>
      <c r="B81" s="404" t="s">
        <v>1451</v>
      </c>
      <c r="C81" s="398" t="s">
        <v>1120</v>
      </c>
      <c r="D81" s="359">
        <v>100.55</v>
      </c>
      <c r="E81" s="298"/>
      <c r="F81" s="409">
        <f t="shared" si="1"/>
        <v>0</v>
      </c>
    </row>
    <row r="82" spans="1:6" s="402" customFormat="1" ht="29.25" customHeight="1">
      <c r="A82" s="366" t="s">
        <v>1090</v>
      </c>
      <c r="B82" s="404" t="s">
        <v>1091</v>
      </c>
      <c r="C82" s="398" t="s">
        <v>394</v>
      </c>
      <c r="D82" s="359">
        <v>90</v>
      </c>
      <c r="E82" s="298"/>
      <c r="F82" s="409">
        <f>D82*E82</f>
        <v>0</v>
      </c>
    </row>
    <row r="83" spans="1:6" s="402" customFormat="1" ht="30" customHeight="1">
      <c r="A83" s="366" t="s">
        <v>1076</v>
      </c>
      <c r="B83" s="404" t="s">
        <v>1098</v>
      </c>
      <c r="C83" s="398" t="s">
        <v>327</v>
      </c>
      <c r="D83" s="359">
        <f>41+19</f>
        <v>60</v>
      </c>
      <c r="E83" s="298"/>
      <c r="F83" s="409">
        <f>D83*E83</f>
        <v>0</v>
      </c>
    </row>
    <row r="84" spans="1:6" s="402" customFormat="1" ht="30.75" customHeight="1">
      <c r="A84" s="366" t="s">
        <v>287</v>
      </c>
      <c r="B84" s="404" t="s">
        <v>1452</v>
      </c>
      <c r="C84" s="398" t="s">
        <v>134</v>
      </c>
      <c r="D84" s="359">
        <v>4</v>
      </c>
      <c r="E84" s="298"/>
      <c r="F84" s="409">
        <f t="shared" si="1"/>
        <v>0</v>
      </c>
    </row>
    <row r="85" spans="1:6" s="402" customFormat="1" ht="86.25" customHeight="1">
      <c r="A85" s="366" t="s">
        <v>288</v>
      </c>
      <c r="B85" s="404" t="s">
        <v>1453</v>
      </c>
      <c r="C85" s="398" t="s">
        <v>1118</v>
      </c>
      <c r="D85" s="359">
        <v>677.8</v>
      </c>
      <c r="E85" s="298"/>
      <c r="F85" s="409">
        <f>+D85*E85</f>
        <v>0</v>
      </c>
    </row>
    <row r="86" spans="1:6" s="402" customFormat="1" ht="85.5" customHeight="1">
      <c r="A86" s="366" t="s">
        <v>1063</v>
      </c>
      <c r="B86" s="404" t="s">
        <v>1454</v>
      </c>
      <c r="C86" s="398" t="s">
        <v>170</v>
      </c>
      <c r="D86" s="359">
        <v>14</v>
      </c>
      <c r="E86" s="298"/>
      <c r="F86" s="409">
        <f>+D86*E86</f>
        <v>0</v>
      </c>
    </row>
    <row r="87" spans="1:6" ht="13.5">
      <c r="A87" s="366"/>
      <c r="B87" s="404"/>
      <c r="C87" s="398"/>
      <c r="D87" s="359"/>
      <c r="E87" s="547"/>
      <c r="F87" s="409"/>
    </row>
    <row r="88" spans="1:6" s="335" customFormat="1" ht="17.25">
      <c r="A88" s="410"/>
      <c r="B88" s="411" t="s">
        <v>78</v>
      </c>
      <c r="C88" s="412"/>
      <c r="D88" s="413"/>
      <c r="E88" s="554"/>
      <c r="F88" s="413">
        <f>SUM(F26:F87)</f>
        <v>0</v>
      </c>
    </row>
    <row r="89" spans="1:6" ht="13.5">
      <c r="A89" s="414"/>
      <c r="B89" s="415"/>
      <c r="C89" s="416"/>
      <c r="D89" s="417"/>
      <c r="E89" s="555"/>
      <c r="F89" s="417"/>
    </row>
    <row r="91" spans="1:6" s="335" customFormat="1" ht="17.25">
      <c r="A91" s="369" t="s">
        <v>21</v>
      </c>
      <c r="B91" s="418" t="s">
        <v>22</v>
      </c>
      <c r="C91" s="419"/>
      <c r="D91" s="420"/>
      <c r="E91" s="556"/>
      <c r="F91" s="420"/>
    </row>
    <row r="92" spans="1:6" s="335" customFormat="1" ht="17.25">
      <c r="A92" s="421"/>
      <c r="B92" s="422" t="s">
        <v>29</v>
      </c>
      <c r="C92" s="423"/>
      <c r="D92" s="424"/>
      <c r="E92" s="553"/>
      <c r="F92" s="425"/>
    </row>
    <row r="93" spans="1:6" ht="18" customHeight="1">
      <c r="A93" s="396" t="s">
        <v>24</v>
      </c>
      <c r="B93" s="426" t="s">
        <v>184</v>
      </c>
      <c r="C93" s="423"/>
      <c r="D93" s="424"/>
      <c r="E93" s="553"/>
      <c r="F93" s="424"/>
    </row>
    <row r="94" spans="1:6" ht="15" customHeight="1">
      <c r="A94" s="396" t="s">
        <v>25</v>
      </c>
      <c r="B94" s="426" t="s">
        <v>183</v>
      </c>
      <c r="C94" s="423"/>
      <c r="D94" s="424"/>
      <c r="E94" s="553"/>
      <c r="F94" s="424"/>
    </row>
    <row r="95" spans="1:6" ht="56.25" customHeight="1">
      <c r="A95" s="396" t="s">
        <v>26</v>
      </c>
      <c r="B95" s="426" t="s">
        <v>182</v>
      </c>
      <c r="C95" s="423"/>
      <c r="D95" s="424"/>
      <c r="E95" s="553"/>
      <c r="F95" s="424"/>
    </row>
    <row r="96" spans="1:6" ht="32.25" customHeight="1">
      <c r="A96" s="396" t="s">
        <v>27</v>
      </c>
      <c r="B96" s="426" t="s">
        <v>181</v>
      </c>
      <c r="C96" s="423"/>
      <c r="D96" s="424"/>
      <c r="E96" s="553"/>
      <c r="F96" s="424"/>
    </row>
    <row r="97" spans="1:6" ht="90" customHeight="1">
      <c r="A97" s="396" t="s">
        <v>28</v>
      </c>
      <c r="B97" s="427" t="s">
        <v>180</v>
      </c>
      <c r="C97" s="423"/>
      <c r="D97" s="424"/>
      <c r="E97" s="553"/>
      <c r="F97" s="424"/>
    </row>
    <row r="98" spans="1:6" ht="105" customHeight="1">
      <c r="A98" s="396" t="s">
        <v>31</v>
      </c>
      <c r="B98" s="426" t="s">
        <v>185</v>
      </c>
      <c r="C98" s="423"/>
      <c r="D98" s="424"/>
      <c r="E98" s="553"/>
      <c r="F98" s="424"/>
    </row>
    <row r="99" spans="1:6" ht="141.75" customHeight="1">
      <c r="A99" s="396" t="s">
        <v>32</v>
      </c>
      <c r="B99" s="426" t="s">
        <v>186</v>
      </c>
      <c r="C99" s="423"/>
      <c r="D99" s="424"/>
      <c r="E99" s="553"/>
      <c r="F99" s="424"/>
    </row>
    <row r="100" spans="1:6" ht="158.25" customHeight="1">
      <c r="A100" s="396" t="s">
        <v>36</v>
      </c>
      <c r="B100" s="393" t="s">
        <v>187</v>
      </c>
      <c r="C100" s="423"/>
      <c r="D100" s="424"/>
      <c r="E100" s="553"/>
      <c r="F100" s="424"/>
    </row>
    <row r="101" spans="1:6" ht="117" customHeight="1">
      <c r="A101" s="396" t="s">
        <v>38</v>
      </c>
      <c r="B101" s="393" t="s">
        <v>188</v>
      </c>
      <c r="C101" s="423"/>
      <c r="D101" s="424"/>
      <c r="E101" s="553"/>
      <c r="F101" s="424"/>
    </row>
    <row r="102" spans="1:7" ht="27" customHeight="1">
      <c r="A102" s="396" t="s">
        <v>108</v>
      </c>
      <c r="B102" s="393" t="s">
        <v>189</v>
      </c>
      <c r="C102" s="423"/>
      <c r="D102" s="424"/>
      <c r="E102" s="553"/>
      <c r="F102" s="424"/>
      <c r="G102" s="428"/>
    </row>
    <row r="103" spans="1:6" ht="335.25" customHeight="1">
      <c r="A103" s="396" t="s">
        <v>109</v>
      </c>
      <c r="B103" s="393" t="s">
        <v>190</v>
      </c>
      <c r="C103" s="423"/>
      <c r="D103" s="424"/>
      <c r="E103" s="553"/>
      <c r="F103" s="424"/>
    </row>
    <row r="104" spans="1:6" ht="27" customHeight="1">
      <c r="A104" s="396" t="s">
        <v>397</v>
      </c>
      <c r="B104" s="393" t="s">
        <v>189</v>
      </c>
      <c r="C104" s="423"/>
      <c r="D104" s="424"/>
      <c r="E104" s="557"/>
      <c r="F104" s="424"/>
    </row>
    <row r="105" spans="1:6" ht="13.5">
      <c r="A105" s="429"/>
      <c r="B105" s="430"/>
      <c r="C105" s="423"/>
      <c r="D105" s="424"/>
      <c r="E105" s="557"/>
      <c r="F105" s="424"/>
    </row>
    <row r="106" spans="1:6" s="402" customFormat="1" ht="48.75" customHeight="1">
      <c r="A106" s="431" t="s">
        <v>142</v>
      </c>
      <c r="B106" s="432" t="s">
        <v>1164</v>
      </c>
      <c r="C106" s="398" t="s">
        <v>1119</v>
      </c>
      <c r="D106" s="424">
        <f>9.65*1.5</f>
        <v>14.475000000000001</v>
      </c>
      <c r="E106" s="558"/>
      <c r="F106" s="359">
        <f aca="true" t="shared" si="2" ref="F106:F116">+D106*E106</f>
        <v>0</v>
      </c>
    </row>
    <row r="107" spans="1:7" s="402" customFormat="1" ht="72" customHeight="1">
      <c r="A107" s="431" t="s">
        <v>332</v>
      </c>
      <c r="B107" s="433" t="s">
        <v>1165</v>
      </c>
      <c r="C107" s="358" t="s">
        <v>1118</v>
      </c>
      <c r="D107" s="359">
        <f>832</f>
        <v>832</v>
      </c>
      <c r="E107" s="298"/>
      <c r="F107" s="359">
        <f t="shared" si="2"/>
        <v>0</v>
      </c>
      <c r="G107" s="406"/>
    </row>
    <row r="108" spans="1:7" s="402" customFormat="1" ht="57" customHeight="1">
      <c r="A108" s="431" t="s">
        <v>333</v>
      </c>
      <c r="B108" s="433" t="s">
        <v>1166</v>
      </c>
      <c r="C108" s="358" t="s">
        <v>1118</v>
      </c>
      <c r="D108" s="359">
        <v>50.12</v>
      </c>
      <c r="E108" s="298"/>
      <c r="F108" s="359">
        <f>+D108*E108</f>
        <v>0</v>
      </c>
      <c r="G108" s="406"/>
    </row>
    <row r="109" spans="1:7" s="402" customFormat="1" ht="33" customHeight="1">
      <c r="A109" s="431" t="s">
        <v>143</v>
      </c>
      <c r="B109" s="434" t="s">
        <v>1455</v>
      </c>
      <c r="C109" s="358" t="s">
        <v>1118</v>
      </c>
      <c r="D109" s="359">
        <v>269.29</v>
      </c>
      <c r="E109" s="298"/>
      <c r="F109" s="359">
        <f>+D109*E109</f>
        <v>0</v>
      </c>
      <c r="G109" s="406"/>
    </row>
    <row r="110" spans="1:7" s="402" customFormat="1" ht="72.75" customHeight="1">
      <c r="A110" s="431" t="s">
        <v>334</v>
      </c>
      <c r="B110" s="433" t="s">
        <v>1167</v>
      </c>
      <c r="C110" s="358" t="s">
        <v>1118</v>
      </c>
      <c r="D110" s="359">
        <v>50.12</v>
      </c>
      <c r="E110" s="298"/>
      <c r="F110" s="359">
        <f>+D110*E110</f>
        <v>0</v>
      </c>
      <c r="G110" s="406"/>
    </row>
    <row r="111" spans="1:7" s="402" customFormat="1" ht="33" customHeight="1">
      <c r="A111" s="431" t="s">
        <v>195</v>
      </c>
      <c r="B111" s="433" t="s">
        <v>1456</v>
      </c>
      <c r="C111" s="358" t="s">
        <v>1118</v>
      </c>
      <c r="D111" s="359">
        <v>74.55</v>
      </c>
      <c r="E111" s="298"/>
      <c r="F111" s="359">
        <f>+D111*E111</f>
        <v>0</v>
      </c>
      <c r="G111" s="406"/>
    </row>
    <row r="112" spans="1:6" s="406" customFormat="1" ht="47.25" customHeight="1">
      <c r="A112" s="431" t="s">
        <v>144</v>
      </c>
      <c r="B112" s="435" t="s">
        <v>1457</v>
      </c>
      <c r="C112" s="332" t="s">
        <v>1118</v>
      </c>
      <c r="D112" s="333">
        <f>17*2.3</f>
        <v>39.099999999999994</v>
      </c>
      <c r="E112" s="298"/>
      <c r="F112" s="333">
        <f t="shared" si="2"/>
        <v>0</v>
      </c>
    </row>
    <row r="113" spans="1:6" s="406" customFormat="1" ht="45.75" customHeight="1">
      <c r="A113" s="431" t="s">
        <v>145</v>
      </c>
      <c r="B113" s="435" t="s">
        <v>1458</v>
      </c>
      <c r="C113" s="332" t="s">
        <v>1118</v>
      </c>
      <c r="D113" s="333">
        <v>35.6</v>
      </c>
      <c r="E113" s="298"/>
      <c r="F113" s="333">
        <f>+D113*E113</f>
        <v>0</v>
      </c>
    </row>
    <row r="114" spans="1:6" s="406" customFormat="1" ht="20.25" customHeight="1">
      <c r="A114" s="431" t="s">
        <v>146</v>
      </c>
      <c r="B114" s="436" t="s">
        <v>1168</v>
      </c>
      <c r="C114" s="332" t="s">
        <v>1118</v>
      </c>
      <c r="D114" s="333">
        <f>17*2.2</f>
        <v>37.400000000000006</v>
      </c>
      <c r="E114" s="298"/>
      <c r="F114" s="333">
        <f t="shared" si="2"/>
        <v>0</v>
      </c>
    </row>
    <row r="115" spans="1:6" s="402" customFormat="1" ht="19.5" customHeight="1">
      <c r="A115" s="431" t="s">
        <v>147</v>
      </c>
      <c r="B115" s="437" t="s">
        <v>1169</v>
      </c>
      <c r="C115" s="358" t="s">
        <v>134</v>
      </c>
      <c r="D115" s="364">
        <v>12</v>
      </c>
      <c r="E115" s="299"/>
      <c r="F115" s="359">
        <f>+D115*E115</f>
        <v>0</v>
      </c>
    </row>
    <row r="116" spans="1:6" s="402" customFormat="1" ht="17.25" customHeight="1">
      <c r="A116" s="431" t="s">
        <v>148</v>
      </c>
      <c r="B116" s="437" t="s">
        <v>1170</v>
      </c>
      <c r="C116" s="358" t="s">
        <v>134</v>
      </c>
      <c r="D116" s="364">
        <v>6</v>
      </c>
      <c r="E116" s="299"/>
      <c r="F116" s="359">
        <f t="shared" si="2"/>
        <v>0</v>
      </c>
    </row>
    <row r="117" spans="1:6" s="402" customFormat="1" ht="18.75" customHeight="1">
      <c r="A117" s="431" t="s">
        <v>149</v>
      </c>
      <c r="B117" s="437" t="s">
        <v>1171</v>
      </c>
      <c r="C117" s="358" t="s">
        <v>134</v>
      </c>
      <c r="D117" s="364">
        <f>D35</f>
        <v>17</v>
      </c>
      <c r="E117" s="299"/>
      <c r="F117" s="364">
        <f>+D117*E117</f>
        <v>0</v>
      </c>
    </row>
    <row r="118" spans="1:6" s="402" customFormat="1" ht="58.5" customHeight="1">
      <c r="A118" s="431" t="s">
        <v>150</v>
      </c>
      <c r="B118" s="437" t="s">
        <v>1172</v>
      </c>
      <c r="C118" s="332" t="s">
        <v>1119</v>
      </c>
      <c r="D118" s="364">
        <v>6</v>
      </c>
      <c r="E118" s="299"/>
      <c r="F118" s="364">
        <f>+D118*E118</f>
        <v>0</v>
      </c>
    </row>
    <row r="119" spans="1:6" s="402" customFormat="1" ht="20.25" customHeight="1">
      <c r="A119" s="431" t="s">
        <v>335</v>
      </c>
      <c r="B119" s="437" t="s">
        <v>193</v>
      </c>
      <c r="C119" s="358" t="s">
        <v>1118</v>
      </c>
      <c r="D119" s="364">
        <v>30</v>
      </c>
      <c r="E119" s="299"/>
      <c r="F119" s="364">
        <f>+D119*E119</f>
        <v>0</v>
      </c>
    </row>
    <row r="120" spans="1:6" s="402" customFormat="1" ht="114.75" customHeight="1">
      <c r="A120" s="431" t="s">
        <v>336</v>
      </c>
      <c r="B120" s="434" t="s">
        <v>1173</v>
      </c>
      <c r="C120" s="363"/>
      <c r="D120" s="364"/>
      <c r="E120" s="559"/>
      <c r="F120" s="364"/>
    </row>
    <row r="121" spans="1:6" s="402" customFormat="1" ht="16.5">
      <c r="A121" s="439" t="s">
        <v>1</v>
      </c>
      <c r="B121" s="440" t="s">
        <v>1174</v>
      </c>
      <c r="C121" s="441" t="s">
        <v>337</v>
      </c>
      <c r="D121" s="442">
        <v>390</v>
      </c>
      <c r="E121" s="560"/>
      <c r="F121" s="443">
        <f aca="true" t="shared" si="3" ref="F121:F135">+D121*E121</f>
        <v>0</v>
      </c>
    </row>
    <row r="122" spans="1:6" s="402" customFormat="1" ht="16.5">
      <c r="A122" s="439" t="s">
        <v>2</v>
      </c>
      <c r="B122" s="440" t="s">
        <v>1175</v>
      </c>
      <c r="C122" s="441" t="s">
        <v>337</v>
      </c>
      <c r="D122" s="442">
        <v>220</v>
      </c>
      <c r="E122" s="560"/>
      <c r="F122" s="443">
        <f t="shared" si="3"/>
        <v>0</v>
      </c>
    </row>
    <row r="123" spans="1:6" s="402" customFormat="1" ht="33" customHeight="1">
      <c r="A123" s="396" t="s">
        <v>338</v>
      </c>
      <c r="B123" s="437" t="s">
        <v>1176</v>
      </c>
      <c r="C123" s="358" t="s">
        <v>1118</v>
      </c>
      <c r="D123" s="364">
        <f>D85</f>
        <v>677.8</v>
      </c>
      <c r="E123" s="299"/>
      <c r="F123" s="364">
        <f t="shared" si="3"/>
        <v>0</v>
      </c>
    </row>
    <row r="124" spans="1:6" s="406" customFormat="1" ht="86.25" customHeight="1">
      <c r="A124" s="396" t="s">
        <v>339</v>
      </c>
      <c r="B124" s="444" t="s">
        <v>1177</v>
      </c>
      <c r="C124" s="408" t="s">
        <v>1120</v>
      </c>
      <c r="D124" s="333">
        <v>310</v>
      </c>
      <c r="E124" s="298"/>
      <c r="F124" s="438">
        <f t="shared" si="3"/>
        <v>0</v>
      </c>
    </row>
    <row r="125" spans="1:6" s="406" customFormat="1" ht="100.5" customHeight="1">
      <c r="A125" s="396" t="s">
        <v>340</v>
      </c>
      <c r="B125" s="444" t="s">
        <v>1178</v>
      </c>
      <c r="C125" s="408" t="s">
        <v>1120</v>
      </c>
      <c r="D125" s="333">
        <v>25</v>
      </c>
      <c r="E125" s="298"/>
      <c r="F125" s="438">
        <f t="shared" si="3"/>
        <v>0</v>
      </c>
    </row>
    <row r="126" spans="1:6" s="406" customFormat="1" ht="27">
      <c r="A126" s="396" t="s">
        <v>368</v>
      </c>
      <c r="B126" s="444" t="s">
        <v>369</v>
      </c>
      <c r="C126" s="408" t="s">
        <v>1120</v>
      </c>
      <c r="D126" s="333">
        <v>4</v>
      </c>
      <c r="E126" s="298"/>
      <c r="F126" s="438">
        <f t="shared" si="3"/>
        <v>0</v>
      </c>
    </row>
    <row r="127" spans="1:6" s="406" customFormat="1" ht="28.5" customHeight="1">
      <c r="A127" s="396" t="s">
        <v>370</v>
      </c>
      <c r="B127" s="444" t="s">
        <v>1179</v>
      </c>
      <c r="C127" s="408" t="s">
        <v>1120</v>
      </c>
      <c r="D127" s="333">
        <v>4</v>
      </c>
      <c r="E127" s="298"/>
      <c r="F127" s="438">
        <f t="shared" si="3"/>
        <v>0</v>
      </c>
    </row>
    <row r="128" spans="1:6" s="406" customFormat="1" ht="60" customHeight="1">
      <c r="A128" s="396" t="s">
        <v>371</v>
      </c>
      <c r="B128" s="444" t="s">
        <v>1194</v>
      </c>
      <c r="C128" s="408" t="s">
        <v>1120</v>
      </c>
      <c r="D128" s="333">
        <v>4</v>
      </c>
      <c r="E128" s="298"/>
      <c r="F128" s="438">
        <f t="shared" si="3"/>
        <v>0</v>
      </c>
    </row>
    <row r="129" spans="1:6" s="406" customFormat="1" ht="46.5" customHeight="1">
      <c r="A129" s="396" t="s">
        <v>341</v>
      </c>
      <c r="B129" s="444" t="s">
        <v>1180</v>
      </c>
      <c r="C129" s="358" t="s">
        <v>1118</v>
      </c>
      <c r="D129" s="359">
        <f>0.3*30</f>
        <v>9</v>
      </c>
      <c r="E129" s="298"/>
      <c r="F129" s="364">
        <f t="shared" si="3"/>
        <v>0</v>
      </c>
    </row>
    <row r="130" spans="1:6" s="406" customFormat="1" ht="32.25" customHeight="1">
      <c r="A130" s="396" t="s">
        <v>342</v>
      </c>
      <c r="B130" s="444" t="s">
        <v>1179</v>
      </c>
      <c r="C130" s="408" t="s">
        <v>1120</v>
      </c>
      <c r="D130" s="333">
        <v>25</v>
      </c>
      <c r="E130" s="298"/>
      <c r="F130" s="438">
        <f t="shared" si="3"/>
        <v>0</v>
      </c>
    </row>
    <row r="131" spans="1:6" s="406" customFormat="1" ht="59.25" customHeight="1">
      <c r="A131" s="396" t="s">
        <v>343</v>
      </c>
      <c r="B131" s="444" t="s">
        <v>1181</v>
      </c>
      <c r="C131" s="332" t="s">
        <v>134</v>
      </c>
      <c r="D131" s="445">
        <v>50</v>
      </c>
      <c r="E131" s="561"/>
      <c r="F131" s="333">
        <f t="shared" si="3"/>
        <v>0</v>
      </c>
    </row>
    <row r="132" spans="1:6" s="406" customFormat="1" ht="47.25" customHeight="1">
      <c r="A132" s="396" t="s">
        <v>344</v>
      </c>
      <c r="B132" s="444" t="s">
        <v>1182</v>
      </c>
      <c r="C132" s="408" t="s">
        <v>134</v>
      </c>
      <c r="D132" s="438">
        <v>18</v>
      </c>
      <c r="E132" s="299"/>
      <c r="F132" s="438">
        <f t="shared" si="3"/>
        <v>0</v>
      </c>
    </row>
    <row r="133" spans="1:6" s="406" customFormat="1" ht="70.5" customHeight="1">
      <c r="A133" s="396" t="s">
        <v>345</v>
      </c>
      <c r="B133" s="444" t="s">
        <v>1183</v>
      </c>
      <c r="C133" s="358" t="s">
        <v>1119</v>
      </c>
      <c r="D133" s="364">
        <v>5</v>
      </c>
      <c r="E133" s="299"/>
      <c r="F133" s="364">
        <f t="shared" si="3"/>
        <v>0</v>
      </c>
    </row>
    <row r="134" spans="1:6" s="406" customFormat="1" ht="46.5" customHeight="1">
      <c r="A134" s="396" t="s">
        <v>360</v>
      </c>
      <c r="B134" s="444" t="s">
        <v>1184</v>
      </c>
      <c r="C134" s="358" t="s">
        <v>1118</v>
      </c>
      <c r="D134" s="364">
        <v>30</v>
      </c>
      <c r="E134" s="299"/>
      <c r="F134" s="364">
        <f t="shared" si="3"/>
        <v>0</v>
      </c>
    </row>
    <row r="135" spans="1:6" s="402" customFormat="1" ht="44.25" customHeight="1">
      <c r="A135" s="396" t="s">
        <v>361</v>
      </c>
      <c r="B135" s="437" t="s">
        <v>1185</v>
      </c>
      <c r="C135" s="358" t="s">
        <v>1118</v>
      </c>
      <c r="D135" s="364">
        <f>D123</f>
        <v>677.8</v>
      </c>
      <c r="E135" s="299"/>
      <c r="F135" s="364">
        <f t="shared" si="3"/>
        <v>0</v>
      </c>
    </row>
    <row r="136" spans="1:6" s="446" customFormat="1" ht="43.5" customHeight="1">
      <c r="A136" s="396" t="s">
        <v>364</v>
      </c>
      <c r="B136" s="444" t="s">
        <v>1186</v>
      </c>
      <c r="C136" s="408"/>
      <c r="D136" s="438"/>
      <c r="E136" s="559"/>
      <c r="F136" s="438"/>
    </row>
    <row r="137" spans="1:6" s="446" customFormat="1" ht="15">
      <c r="A137" s="366"/>
      <c r="B137" s="447" t="s">
        <v>1195</v>
      </c>
      <c r="C137" s="408" t="s">
        <v>494</v>
      </c>
      <c r="D137" s="438">
        <v>180</v>
      </c>
      <c r="E137" s="299"/>
      <c r="F137" s="438">
        <f aca="true" t="shared" si="4" ref="F137:F142">+D137*E137</f>
        <v>0</v>
      </c>
    </row>
    <row r="138" spans="1:6" s="446" customFormat="1" ht="15">
      <c r="A138" s="366"/>
      <c r="B138" s="447" t="s">
        <v>1196</v>
      </c>
      <c r="C138" s="408" t="s">
        <v>494</v>
      </c>
      <c r="D138" s="438">
        <v>180</v>
      </c>
      <c r="E138" s="299"/>
      <c r="F138" s="438">
        <f t="shared" si="4"/>
        <v>0</v>
      </c>
    </row>
    <row r="139" spans="1:6" s="446" customFormat="1" ht="170.25" customHeight="1">
      <c r="A139" s="448" t="s">
        <v>365</v>
      </c>
      <c r="B139" s="449" t="s">
        <v>374</v>
      </c>
      <c r="C139" s="358" t="s">
        <v>1118</v>
      </c>
      <c r="D139" s="364">
        <v>45.3</v>
      </c>
      <c r="E139" s="299"/>
      <c r="F139" s="364">
        <f t="shared" si="4"/>
        <v>0</v>
      </c>
    </row>
    <row r="140" spans="1:6" s="446" customFormat="1" ht="87" customHeight="1">
      <c r="A140" s="448" t="s">
        <v>366</v>
      </c>
      <c r="B140" s="449" t="s">
        <v>373</v>
      </c>
      <c r="C140" s="358" t="s">
        <v>1118</v>
      </c>
      <c r="D140" s="364">
        <v>1052.95</v>
      </c>
      <c r="E140" s="299"/>
      <c r="F140" s="364">
        <f t="shared" si="4"/>
        <v>0</v>
      </c>
    </row>
    <row r="141" spans="1:6" s="446" customFormat="1" ht="71.25" customHeight="1">
      <c r="A141" s="448" t="s">
        <v>1079</v>
      </c>
      <c r="B141" s="450" t="s">
        <v>1459</v>
      </c>
      <c r="C141" s="363" t="s">
        <v>170</v>
      </c>
      <c r="D141" s="364">
        <v>1</v>
      </c>
      <c r="E141" s="299"/>
      <c r="F141" s="364">
        <f t="shared" si="4"/>
        <v>0</v>
      </c>
    </row>
    <row r="142" spans="1:6" s="446" customFormat="1" ht="87.75" customHeight="1">
      <c r="A142" s="448" t="s">
        <v>367</v>
      </c>
      <c r="B142" s="450" t="s">
        <v>372</v>
      </c>
      <c r="C142" s="363" t="s">
        <v>134</v>
      </c>
      <c r="D142" s="364">
        <v>6</v>
      </c>
      <c r="E142" s="299"/>
      <c r="F142" s="364">
        <f t="shared" si="4"/>
        <v>0</v>
      </c>
    </row>
    <row r="143" spans="1:6" s="446" customFormat="1" ht="126" customHeight="1">
      <c r="A143" s="448" t="s">
        <v>376</v>
      </c>
      <c r="B143" s="450" t="s">
        <v>378</v>
      </c>
      <c r="C143" s="363"/>
      <c r="D143" s="364"/>
      <c r="E143" s="548"/>
      <c r="F143" s="364"/>
    </row>
    <row r="144" spans="1:6" s="446" customFormat="1" ht="56.25" customHeight="1">
      <c r="A144" s="448" t="s">
        <v>231</v>
      </c>
      <c r="B144" s="450" t="s">
        <v>379</v>
      </c>
      <c r="C144" s="363" t="s">
        <v>1119</v>
      </c>
      <c r="D144" s="364">
        <v>0.75</v>
      </c>
      <c r="E144" s="299"/>
      <c r="F144" s="364">
        <f>+D144*E144</f>
        <v>0</v>
      </c>
    </row>
    <row r="145" spans="1:6" s="446" customFormat="1" ht="30" customHeight="1">
      <c r="A145" s="448" t="s">
        <v>381</v>
      </c>
      <c r="B145" s="450" t="s">
        <v>382</v>
      </c>
      <c r="C145" s="363" t="s">
        <v>1119</v>
      </c>
      <c r="D145" s="364">
        <v>0.55</v>
      </c>
      <c r="E145" s="299"/>
      <c r="F145" s="364">
        <f>+D145*E145</f>
        <v>0</v>
      </c>
    </row>
    <row r="146" spans="1:6" s="446" customFormat="1" ht="43.5" customHeight="1">
      <c r="A146" s="448" t="s">
        <v>383</v>
      </c>
      <c r="B146" s="450" t="s">
        <v>384</v>
      </c>
      <c r="C146" s="363" t="s">
        <v>1120</v>
      </c>
      <c r="D146" s="364">
        <v>36.28</v>
      </c>
      <c r="E146" s="299"/>
      <c r="F146" s="364">
        <f>+D146*E146</f>
        <v>0</v>
      </c>
    </row>
    <row r="147" spans="1:6" s="446" customFormat="1" ht="29.25" customHeight="1">
      <c r="A147" s="448" t="s">
        <v>232</v>
      </c>
      <c r="B147" s="450" t="s">
        <v>1064</v>
      </c>
      <c r="C147" s="363" t="s">
        <v>1120</v>
      </c>
      <c r="D147" s="364">
        <v>25</v>
      </c>
      <c r="E147" s="299"/>
      <c r="F147" s="364">
        <f>+D147*E147</f>
        <v>0</v>
      </c>
    </row>
    <row r="148" spans="1:6" s="446" customFormat="1" ht="42" customHeight="1">
      <c r="A148" s="448" t="s">
        <v>233</v>
      </c>
      <c r="B148" s="450" t="s">
        <v>1065</v>
      </c>
      <c r="C148" s="363" t="s">
        <v>1120</v>
      </c>
      <c r="D148" s="364">
        <v>50.45</v>
      </c>
      <c r="E148" s="299"/>
      <c r="F148" s="364">
        <f>+D148*E148</f>
        <v>0</v>
      </c>
    </row>
    <row r="149" spans="1:6" s="451" customFormat="1" ht="31.5" customHeight="1">
      <c r="A149" s="448" t="s">
        <v>377</v>
      </c>
      <c r="B149" s="444" t="s">
        <v>1460</v>
      </c>
      <c r="C149" s="408"/>
      <c r="D149" s="438"/>
      <c r="E149" s="559"/>
      <c r="F149" s="438">
        <f>SUM(F92:F148)*0.05+F4*0.05+F6*0.05+F20*0.05+SUM(REKAPITULACIJA!F8:F14)*0.05</f>
        <v>0</v>
      </c>
    </row>
    <row r="150" spans="1:6" ht="13.5">
      <c r="A150" s="452"/>
      <c r="B150" s="453"/>
      <c r="C150" s="363"/>
      <c r="D150" s="364"/>
      <c r="E150" s="548"/>
      <c r="F150" s="364"/>
    </row>
    <row r="151" spans="1:6" s="335" customFormat="1" ht="17.25">
      <c r="A151" s="410"/>
      <c r="B151" s="411" t="s">
        <v>72</v>
      </c>
      <c r="C151" s="454"/>
      <c r="D151" s="455"/>
      <c r="E151" s="562"/>
      <c r="F151" s="413">
        <f>SUM(F92:F150)</f>
        <v>0</v>
      </c>
    </row>
    <row r="152" spans="1:6" ht="13.5">
      <c r="A152" s="314"/>
      <c r="B152" s="372"/>
      <c r="C152" s="316"/>
      <c r="D152" s="317"/>
      <c r="E152" s="539"/>
      <c r="F152" s="317"/>
    </row>
    <row r="153" spans="1:6" ht="13.5">
      <c r="A153" s="314"/>
      <c r="B153" s="372"/>
      <c r="C153" s="316"/>
      <c r="D153" s="317"/>
      <c r="E153" s="539"/>
      <c r="F153" s="317"/>
    </row>
    <row r="154" spans="1:6" s="335" customFormat="1" ht="17.25">
      <c r="A154" s="456" t="s">
        <v>126</v>
      </c>
      <c r="B154" s="457" t="s">
        <v>95</v>
      </c>
      <c r="C154" s="412"/>
      <c r="D154" s="420"/>
      <c r="E154" s="556"/>
      <c r="F154" s="420"/>
    </row>
    <row r="155" spans="1:6" s="335" customFormat="1" ht="17.25">
      <c r="A155" s="421"/>
      <c r="B155" s="458" t="s">
        <v>29</v>
      </c>
      <c r="C155" s="423"/>
      <c r="D155" s="424"/>
      <c r="E155" s="553"/>
      <c r="F155" s="425"/>
    </row>
    <row r="156" spans="1:6" ht="27" customHeight="1">
      <c r="A156" s="396" t="s">
        <v>24</v>
      </c>
      <c r="B156" s="426" t="s">
        <v>198</v>
      </c>
      <c r="C156" s="423"/>
      <c r="D156" s="424"/>
      <c r="E156" s="553"/>
      <c r="F156" s="424"/>
    </row>
    <row r="157" spans="1:6" ht="13.5">
      <c r="A157" s="396" t="s">
        <v>25</v>
      </c>
      <c r="B157" s="426" t="s">
        <v>96</v>
      </c>
      <c r="C157" s="423"/>
      <c r="D157" s="424"/>
      <c r="E157" s="553"/>
      <c r="F157" s="424"/>
    </row>
    <row r="158" spans="1:6" ht="13.5">
      <c r="A158" s="396" t="s">
        <v>1</v>
      </c>
      <c r="B158" s="426" t="s">
        <v>196</v>
      </c>
      <c r="C158" s="423"/>
      <c r="D158" s="424"/>
      <c r="E158" s="553"/>
      <c r="F158" s="424"/>
    </row>
    <row r="159" spans="1:6" ht="13.5">
      <c r="A159" s="396" t="s">
        <v>2</v>
      </c>
      <c r="B159" s="426" t="s">
        <v>40</v>
      </c>
      <c r="C159" s="423"/>
      <c r="D159" s="424"/>
      <c r="E159" s="553"/>
      <c r="F159" s="424"/>
    </row>
    <row r="160" spans="1:6" ht="13.5">
      <c r="A160" s="396" t="s">
        <v>3</v>
      </c>
      <c r="B160" s="426" t="s">
        <v>97</v>
      </c>
      <c r="C160" s="423"/>
      <c r="D160" s="424"/>
      <c r="E160" s="553"/>
      <c r="F160" s="424"/>
    </row>
    <row r="161" spans="1:6" ht="13.5">
      <c r="A161" s="396" t="s">
        <v>4</v>
      </c>
      <c r="B161" s="426" t="s">
        <v>41</v>
      </c>
      <c r="C161" s="423"/>
      <c r="D161" s="424"/>
      <c r="E161" s="553"/>
      <c r="F161" s="424"/>
    </row>
    <row r="162" spans="1:6" ht="13.5">
      <c r="A162" s="396" t="s">
        <v>5</v>
      </c>
      <c r="B162" s="426" t="s">
        <v>0</v>
      </c>
      <c r="C162" s="423"/>
      <c r="D162" s="424"/>
      <c r="E162" s="553"/>
      <c r="F162" s="424"/>
    </row>
    <row r="163" spans="1:6" ht="38.25">
      <c r="A163" s="396" t="s">
        <v>8</v>
      </c>
      <c r="B163" s="426" t="s">
        <v>197</v>
      </c>
      <c r="C163" s="423"/>
      <c r="D163" s="424"/>
      <c r="E163" s="553"/>
      <c r="F163" s="424"/>
    </row>
    <row r="164" spans="1:6" ht="13.5">
      <c r="A164" s="396" t="s">
        <v>10</v>
      </c>
      <c r="B164" s="426" t="s">
        <v>98</v>
      </c>
      <c r="C164" s="423"/>
      <c r="D164" s="424"/>
      <c r="E164" s="553"/>
      <c r="F164" s="424"/>
    </row>
    <row r="165" spans="1:6" ht="27" customHeight="1">
      <c r="A165" s="396" t="s">
        <v>11</v>
      </c>
      <c r="B165" s="426" t="s">
        <v>199</v>
      </c>
      <c r="C165" s="423"/>
      <c r="D165" s="424"/>
      <c r="E165" s="553"/>
      <c r="F165" s="424"/>
    </row>
    <row r="166" spans="1:6" ht="336.75" customHeight="1">
      <c r="A166" s="396" t="s">
        <v>26</v>
      </c>
      <c r="B166" s="393" t="s">
        <v>200</v>
      </c>
      <c r="C166" s="358"/>
      <c r="D166" s="359"/>
      <c r="E166" s="542"/>
      <c r="F166" s="359"/>
    </row>
    <row r="167" spans="1:6" ht="28.5" customHeight="1">
      <c r="A167" s="396" t="s">
        <v>27</v>
      </c>
      <c r="B167" s="393" t="s">
        <v>189</v>
      </c>
      <c r="C167" s="358"/>
      <c r="D167" s="359"/>
      <c r="E167" s="542"/>
      <c r="F167" s="359"/>
    </row>
    <row r="168" spans="1:6" ht="13.5">
      <c r="A168" s="396"/>
      <c r="B168" s="393"/>
      <c r="C168" s="358"/>
      <c r="D168" s="359"/>
      <c r="E168" s="542"/>
      <c r="F168" s="359"/>
    </row>
    <row r="169" spans="1:7" s="402" customFormat="1" ht="142.5" customHeight="1">
      <c r="A169" s="366" t="s">
        <v>151</v>
      </c>
      <c r="B169" s="459" t="s">
        <v>1461</v>
      </c>
      <c r="C169" s="398" t="s">
        <v>1118</v>
      </c>
      <c r="D169" s="333">
        <v>49.44</v>
      </c>
      <c r="E169" s="298"/>
      <c r="F169" s="333">
        <f aca="true" t="shared" si="5" ref="F169:F179">+D169*E169</f>
        <v>0</v>
      </c>
      <c r="G169" s="406"/>
    </row>
    <row r="170" spans="1:7" s="402" customFormat="1" ht="18" customHeight="1">
      <c r="A170" s="366" t="s">
        <v>1080</v>
      </c>
      <c r="B170" s="459" t="s">
        <v>1084</v>
      </c>
      <c r="C170" s="398" t="s">
        <v>394</v>
      </c>
      <c r="D170" s="333">
        <f>D169</f>
        <v>49.44</v>
      </c>
      <c r="E170" s="298"/>
      <c r="F170" s="333">
        <f t="shared" si="5"/>
        <v>0</v>
      </c>
      <c r="G170" s="406"/>
    </row>
    <row r="171" spans="1:7" s="402" customFormat="1" ht="153" customHeight="1">
      <c r="A171" s="366" t="s">
        <v>315</v>
      </c>
      <c r="B171" s="459" t="s">
        <v>1462</v>
      </c>
      <c r="C171" s="398" t="s">
        <v>1118</v>
      </c>
      <c r="D171" s="333">
        <v>172.58</v>
      </c>
      <c r="E171" s="298"/>
      <c r="F171" s="333">
        <f t="shared" si="5"/>
        <v>0</v>
      </c>
      <c r="G171" s="406"/>
    </row>
    <row r="172" spans="1:6" s="402" customFormat="1" ht="141.75" customHeight="1">
      <c r="A172" s="366" t="s">
        <v>152</v>
      </c>
      <c r="B172" s="459" t="s">
        <v>1463</v>
      </c>
      <c r="C172" s="398" t="s">
        <v>1118</v>
      </c>
      <c r="D172" s="333">
        <v>331.07</v>
      </c>
      <c r="E172" s="298"/>
      <c r="F172" s="333">
        <f t="shared" si="5"/>
        <v>0</v>
      </c>
    </row>
    <row r="173" spans="1:6" s="402" customFormat="1" ht="16.5" customHeight="1">
      <c r="A173" s="366" t="s">
        <v>1081</v>
      </c>
      <c r="B173" s="459" t="s">
        <v>1082</v>
      </c>
      <c r="C173" s="398" t="s">
        <v>394</v>
      </c>
      <c r="D173" s="333">
        <f>D172</f>
        <v>331.07</v>
      </c>
      <c r="E173" s="298"/>
      <c r="F173" s="333">
        <f t="shared" si="5"/>
        <v>0</v>
      </c>
    </row>
    <row r="174" spans="1:6" s="402" customFormat="1" ht="30" customHeight="1">
      <c r="A174" s="366" t="s">
        <v>201</v>
      </c>
      <c r="B174" s="459" t="s">
        <v>1464</v>
      </c>
      <c r="C174" s="398" t="s">
        <v>1118</v>
      </c>
      <c r="D174" s="333">
        <f>3.56+2.2</f>
        <v>5.76</v>
      </c>
      <c r="E174" s="298"/>
      <c r="F174" s="333">
        <f t="shared" si="5"/>
        <v>0</v>
      </c>
    </row>
    <row r="175" spans="1:6" s="402" customFormat="1" ht="16.5" customHeight="1">
      <c r="A175" s="366" t="s">
        <v>1085</v>
      </c>
      <c r="B175" s="459" t="s">
        <v>1084</v>
      </c>
      <c r="C175" s="398" t="s">
        <v>394</v>
      </c>
      <c r="D175" s="333">
        <f>D174</f>
        <v>5.76</v>
      </c>
      <c r="E175" s="298"/>
      <c r="F175" s="333">
        <f t="shared" si="5"/>
        <v>0</v>
      </c>
    </row>
    <row r="176" spans="1:6" s="402" customFormat="1" ht="141" customHeight="1">
      <c r="A176" s="366" t="s">
        <v>202</v>
      </c>
      <c r="B176" s="459" t="s">
        <v>1465</v>
      </c>
      <c r="C176" s="398" t="s">
        <v>1118</v>
      </c>
      <c r="D176" s="333">
        <f>+(15.75+5.25+10.05+3.04+8.19)+(12.68)</f>
        <v>54.96</v>
      </c>
      <c r="E176" s="298"/>
      <c r="F176" s="333">
        <f t="shared" si="5"/>
        <v>0</v>
      </c>
    </row>
    <row r="177" spans="1:6" s="402" customFormat="1" ht="16.5" customHeight="1">
      <c r="A177" s="366" t="s">
        <v>1083</v>
      </c>
      <c r="B177" s="459" t="s">
        <v>1084</v>
      </c>
      <c r="C177" s="398" t="s">
        <v>394</v>
      </c>
      <c r="D177" s="333">
        <f>D176</f>
        <v>54.96</v>
      </c>
      <c r="E177" s="298"/>
      <c r="F177" s="333">
        <f t="shared" si="5"/>
        <v>0</v>
      </c>
    </row>
    <row r="178" spans="1:6" s="402" customFormat="1" ht="57" customHeight="1">
      <c r="A178" s="366" t="s">
        <v>328</v>
      </c>
      <c r="B178" s="460" t="s">
        <v>329</v>
      </c>
      <c r="C178" s="398" t="s">
        <v>1118</v>
      </c>
      <c r="D178" s="333">
        <v>13.9</v>
      </c>
      <c r="E178" s="298"/>
      <c r="F178" s="333">
        <f t="shared" si="5"/>
        <v>0</v>
      </c>
    </row>
    <row r="179" spans="1:6" s="402" customFormat="1" ht="33.75" customHeight="1">
      <c r="A179" s="366" t="s">
        <v>330</v>
      </c>
      <c r="B179" s="460" t="s">
        <v>331</v>
      </c>
      <c r="C179" s="398" t="s">
        <v>1118</v>
      </c>
      <c r="D179" s="333">
        <v>16.5</v>
      </c>
      <c r="E179" s="298"/>
      <c r="F179" s="333">
        <f t="shared" si="5"/>
        <v>0</v>
      </c>
    </row>
    <row r="180" spans="1:6" s="402" customFormat="1" ht="16.5">
      <c r="A180" s="448"/>
      <c r="B180" s="461"/>
      <c r="C180" s="462"/>
      <c r="D180" s="438"/>
      <c r="E180" s="559"/>
      <c r="F180" s="438"/>
    </row>
    <row r="181" spans="1:6" s="465" customFormat="1" ht="17.25">
      <c r="A181" s="463"/>
      <c r="B181" s="369" t="s">
        <v>99</v>
      </c>
      <c r="C181" s="370"/>
      <c r="D181" s="371"/>
      <c r="E181" s="549"/>
      <c r="F181" s="464">
        <f>SUM(F155:F180)</f>
        <v>0</v>
      </c>
    </row>
    <row r="182" spans="1:6" ht="13.5">
      <c r="A182" s="314"/>
      <c r="B182" s="372"/>
      <c r="C182" s="316"/>
      <c r="D182" s="317"/>
      <c r="E182" s="539"/>
      <c r="F182" s="317"/>
    </row>
    <row r="183" spans="1:6" ht="13.5">
      <c r="A183" s="466"/>
      <c r="B183" s="467"/>
      <c r="C183" s="468"/>
      <c r="D183" s="469"/>
      <c r="E183" s="563"/>
      <c r="F183" s="469"/>
    </row>
    <row r="184" spans="1:6" s="324" customFormat="1" ht="22.5">
      <c r="A184" s="373" t="s">
        <v>60</v>
      </c>
      <c r="B184" s="374" t="s">
        <v>71</v>
      </c>
      <c r="C184" s="470"/>
      <c r="D184" s="471"/>
      <c r="E184" s="564"/>
      <c r="F184" s="471"/>
    </row>
    <row r="185" spans="1:6" s="465" customFormat="1" ht="17.25">
      <c r="A185" s="472" t="s">
        <v>70</v>
      </c>
      <c r="B185" s="418" t="s">
        <v>174</v>
      </c>
      <c r="C185" s="473"/>
      <c r="D185" s="474"/>
      <c r="E185" s="565"/>
      <c r="F185" s="474"/>
    </row>
    <row r="186" spans="1:6" s="335" customFormat="1" ht="17.25">
      <c r="A186" s="475"/>
      <c r="B186" s="476" t="s">
        <v>29</v>
      </c>
      <c r="C186" s="477"/>
      <c r="D186" s="478"/>
      <c r="E186" s="566"/>
      <c r="F186" s="479"/>
    </row>
    <row r="187" spans="1:6" ht="15" customHeight="1">
      <c r="A187" s="396" t="s">
        <v>24</v>
      </c>
      <c r="B187" s="480" t="s">
        <v>184</v>
      </c>
      <c r="C187" s="481"/>
      <c r="D187" s="482"/>
      <c r="E187" s="567"/>
      <c r="F187" s="483"/>
    </row>
    <row r="188" spans="1:6" ht="15.75" customHeight="1">
      <c r="A188" s="396" t="s">
        <v>25</v>
      </c>
      <c r="B188" s="480" t="s">
        <v>203</v>
      </c>
      <c r="C188" s="481"/>
      <c r="D188" s="482"/>
      <c r="E188" s="567"/>
      <c r="F188" s="483"/>
    </row>
    <row r="189" spans="1:6" ht="13.5">
      <c r="A189" s="396" t="s">
        <v>26</v>
      </c>
      <c r="B189" s="480" t="s">
        <v>6</v>
      </c>
      <c r="C189" s="481"/>
      <c r="D189" s="482"/>
      <c r="E189" s="567"/>
      <c r="F189" s="483"/>
    </row>
    <row r="190" spans="1:6" ht="25.5">
      <c r="A190" s="396" t="s">
        <v>1</v>
      </c>
      <c r="B190" s="480" t="s">
        <v>82</v>
      </c>
      <c r="C190" s="481"/>
      <c r="D190" s="482"/>
      <c r="E190" s="567"/>
      <c r="F190" s="483"/>
    </row>
    <row r="191" spans="1:6" ht="25.5">
      <c r="A191" s="396" t="s">
        <v>2</v>
      </c>
      <c r="B191" s="480" t="s">
        <v>83</v>
      </c>
      <c r="C191" s="481"/>
      <c r="D191" s="482"/>
      <c r="E191" s="567"/>
      <c r="F191" s="483"/>
    </row>
    <row r="192" spans="1:6" ht="13.5">
      <c r="A192" s="396" t="s">
        <v>3</v>
      </c>
      <c r="B192" s="480" t="s">
        <v>84</v>
      </c>
      <c r="C192" s="481"/>
      <c r="D192" s="482"/>
      <c r="E192" s="567"/>
      <c r="F192" s="483"/>
    </row>
    <row r="193" spans="1:6" ht="13.5">
      <c r="A193" s="396" t="s">
        <v>4</v>
      </c>
      <c r="B193" s="480" t="s">
        <v>85</v>
      </c>
      <c r="C193" s="481"/>
      <c r="D193" s="482"/>
      <c r="E193" s="567"/>
      <c r="F193" s="483"/>
    </row>
    <row r="194" spans="1:6" ht="25.5">
      <c r="A194" s="396" t="s">
        <v>5</v>
      </c>
      <c r="B194" s="480" t="s">
        <v>87</v>
      </c>
      <c r="C194" s="481"/>
      <c r="D194" s="482"/>
      <c r="E194" s="567"/>
      <c r="F194" s="483"/>
    </row>
    <row r="195" spans="1:6" ht="13.5">
      <c r="A195" s="396" t="s">
        <v>8</v>
      </c>
      <c r="B195" s="480" t="s">
        <v>88</v>
      </c>
      <c r="C195" s="481"/>
      <c r="D195" s="482"/>
      <c r="E195" s="567"/>
      <c r="F195" s="483"/>
    </row>
    <row r="196" spans="1:6" ht="13.5">
      <c r="A196" s="396" t="s">
        <v>10</v>
      </c>
      <c r="B196" s="480" t="s">
        <v>204</v>
      </c>
      <c r="C196" s="481"/>
      <c r="D196" s="482"/>
      <c r="E196" s="567"/>
      <c r="F196" s="483"/>
    </row>
    <row r="197" spans="1:6" ht="322.5" customHeight="1">
      <c r="A197" s="396" t="s">
        <v>11</v>
      </c>
      <c r="B197" s="393" t="s">
        <v>206</v>
      </c>
      <c r="C197" s="481"/>
      <c r="D197" s="482"/>
      <c r="E197" s="567"/>
      <c r="F197" s="483"/>
    </row>
    <row r="198" spans="1:6" ht="27" customHeight="1">
      <c r="A198" s="484" t="s">
        <v>27</v>
      </c>
      <c r="B198" s="393" t="s">
        <v>189</v>
      </c>
      <c r="C198" s="481"/>
      <c r="D198" s="482"/>
      <c r="E198" s="567"/>
      <c r="F198" s="483"/>
    </row>
    <row r="199" spans="1:6" s="402" customFormat="1" ht="16.5">
      <c r="A199" s="396"/>
      <c r="B199" s="485"/>
      <c r="C199" s="481"/>
      <c r="D199" s="482"/>
      <c r="E199" s="567"/>
      <c r="F199" s="483"/>
    </row>
    <row r="200" spans="1:6" s="402" customFormat="1" ht="45" customHeight="1">
      <c r="A200" s="396" t="s">
        <v>1048</v>
      </c>
      <c r="B200" s="486" t="s">
        <v>1100</v>
      </c>
      <c r="C200" s="481" t="s">
        <v>170</v>
      </c>
      <c r="D200" s="482">
        <v>1</v>
      </c>
      <c r="E200" s="568"/>
      <c r="F200" s="483">
        <f>+D200*E200</f>
        <v>0</v>
      </c>
    </row>
    <row r="201" spans="1:6" s="402" customFormat="1" ht="43.5" customHeight="1">
      <c r="A201" s="396" t="s">
        <v>1066</v>
      </c>
      <c r="B201" s="486" t="s">
        <v>1068</v>
      </c>
      <c r="C201" s="481"/>
      <c r="D201" s="482"/>
      <c r="E201" s="567"/>
      <c r="F201" s="483"/>
    </row>
    <row r="202" spans="1:6" s="402" customFormat="1" ht="18.75" customHeight="1">
      <c r="A202" s="396" t="s">
        <v>231</v>
      </c>
      <c r="B202" s="486" t="s">
        <v>1069</v>
      </c>
      <c r="C202" s="481" t="s">
        <v>327</v>
      </c>
      <c r="D202" s="482">
        <v>45</v>
      </c>
      <c r="E202" s="568"/>
      <c r="F202" s="483">
        <f>+D202*E202</f>
        <v>0</v>
      </c>
    </row>
    <row r="203" spans="1:6" s="402" customFormat="1" ht="44.25" customHeight="1">
      <c r="A203" s="396" t="s">
        <v>1067</v>
      </c>
      <c r="B203" s="487" t="s">
        <v>1101</v>
      </c>
      <c r="C203" s="481"/>
      <c r="D203" s="482"/>
      <c r="E203" s="569"/>
      <c r="F203" s="483"/>
    </row>
    <row r="204" spans="1:6" s="402" customFormat="1" ht="113.25" customHeight="1">
      <c r="A204" s="452" t="s">
        <v>231</v>
      </c>
      <c r="B204" s="453" t="s">
        <v>1466</v>
      </c>
      <c r="C204" s="488" t="s">
        <v>1120</v>
      </c>
      <c r="D204" s="489">
        <v>23.6</v>
      </c>
      <c r="E204" s="570"/>
      <c r="F204" s="490">
        <f>+D204*E204</f>
        <v>0</v>
      </c>
    </row>
    <row r="205" spans="1:6" s="402" customFormat="1" ht="84.75" customHeight="1">
      <c r="A205" s="452" t="s">
        <v>232</v>
      </c>
      <c r="B205" s="453" t="s">
        <v>1467</v>
      </c>
      <c r="C205" s="488" t="s">
        <v>1119</v>
      </c>
      <c r="D205" s="489">
        <v>2.5</v>
      </c>
      <c r="E205" s="570"/>
      <c r="F205" s="490">
        <f>+D205*E205</f>
        <v>0</v>
      </c>
    </row>
    <row r="206" spans="1:6" s="402" customFormat="1" ht="36" customHeight="1">
      <c r="A206" s="452" t="s">
        <v>233</v>
      </c>
      <c r="B206" s="453" t="s">
        <v>356</v>
      </c>
      <c r="C206" s="488" t="s">
        <v>170</v>
      </c>
      <c r="D206" s="489">
        <v>8</v>
      </c>
      <c r="E206" s="570"/>
      <c r="F206" s="490">
        <f>+D206*E206</f>
        <v>0</v>
      </c>
    </row>
    <row r="207" spans="1:6" s="402" customFormat="1" ht="109.5" customHeight="1">
      <c r="A207" s="452" t="s">
        <v>234</v>
      </c>
      <c r="B207" s="453" t="s">
        <v>1102</v>
      </c>
      <c r="C207" s="488" t="s">
        <v>170</v>
      </c>
      <c r="D207" s="489">
        <v>8</v>
      </c>
      <c r="E207" s="570"/>
      <c r="F207" s="490">
        <f>+D207*E207</f>
        <v>0</v>
      </c>
    </row>
    <row r="208" spans="1:6" s="402" customFormat="1" ht="114" customHeight="1">
      <c r="A208" s="452" t="s">
        <v>289</v>
      </c>
      <c r="B208" s="453" t="s">
        <v>1103</v>
      </c>
      <c r="C208" s="488"/>
      <c r="D208" s="489"/>
      <c r="E208" s="571"/>
      <c r="F208" s="490"/>
    </row>
    <row r="209" spans="1:6" s="402" customFormat="1" ht="72.75" customHeight="1">
      <c r="A209" s="452" t="s">
        <v>290</v>
      </c>
      <c r="B209" s="453" t="s">
        <v>1104</v>
      </c>
      <c r="C209" s="488" t="s">
        <v>170</v>
      </c>
      <c r="D209" s="489">
        <v>1</v>
      </c>
      <c r="E209" s="570"/>
      <c r="F209" s="490">
        <f>+D209*E209</f>
        <v>0</v>
      </c>
    </row>
    <row r="210" spans="1:6" s="402" customFormat="1" ht="57.75" customHeight="1">
      <c r="A210" s="452" t="s">
        <v>291</v>
      </c>
      <c r="B210" s="453" t="s">
        <v>1105</v>
      </c>
      <c r="C210" s="488" t="s">
        <v>170</v>
      </c>
      <c r="D210" s="489">
        <v>2</v>
      </c>
      <c r="E210" s="570"/>
      <c r="F210" s="490">
        <f>+D210*E210</f>
        <v>0</v>
      </c>
    </row>
    <row r="211" spans="1:6" s="402" customFormat="1" ht="71.25" customHeight="1">
      <c r="A211" s="452" t="s">
        <v>292</v>
      </c>
      <c r="B211" s="453" t="s">
        <v>1106</v>
      </c>
      <c r="C211" s="488" t="s">
        <v>170</v>
      </c>
      <c r="D211" s="489">
        <v>1</v>
      </c>
      <c r="E211" s="570"/>
      <c r="F211" s="490">
        <f>+D211*E211</f>
        <v>0</v>
      </c>
    </row>
    <row r="212" spans="1:6" s="402" customFormat="1" ht="128.25" customHeight="1">
      <c r="A212" s="452" t="s">
        <v>293</v>
      </c>
      <c r="B212" s="453" t="s">
        <v>1107</v>
      </c>
      <c r="C212" s="488"/>
      <c r="D212" s="489"/>
      <c r="E212" s="572"/>
      <c r="F212" s="490"/>
    </row>
    <row r="213" spans="1:6" s="402" customFormat="1" ht="16.5">
      <c r="A213" s="452" t="s">
        <v>231</v>
      </c>
      <c r="B213" s="453" t="s">
        <v>294</v>
      </c>
      <c r="C213" s="488" t="s">
        <v>1118</v>
      </c>
      <c r="D213" s="489">
        <v>120.17</v>
      </c>
      <c r="E213" s="570"/>
      <c r="F213" s="490">
        <f aca="true" t="shared" si="6" ref="F213:F230">+D213*E213</f>
        <v>0</v>
      </c>
    </row>
    <row r="214" spans="1:6" s="402" customFormat="1" ht="30.75" customHeight="1">
      <c r="A214" s="452" t="s">
        <v>232</v>
      </c>
      <c r="B214" s="453" t="s">
        <v>295</v>
      </c>
      <c r="C214" s="488" t="s">
        <v>1118</v>
      </c>
      <c r="D214" s="489">
        <v>138.92</v>
      </c>
      <c r="E214" s="570"/>
      <c r="F214" s="490">
        <f t="shared" si="6"/>
        <v>0</v>
      </c>
    </row>
    <row r="215" spans="1:6" s="402" customFormat="1" ht="111" customHeight="1">
      <c r="A215" s="452" t="s">
        <v>296</v>
      </c>
      <c r="B215" s="453" t="s">
        <v>1468</v>
      </c>
      <c r="C215" s="488" t="s">
        <v>1118</v>
      </c>
      <c r="D215" s="489">
        <v>203.23</v>
      </c>
      <c r="E215" s="570"/>
      <c r="F215" s="490">
        <f t="shared" si="6"/>
        <v>0</v>
      </c>
    </row>
    <row r="216" spans="1:6" s="402" customFormat="1" ht="27">
      <c r="A216" s="452" t="s">
        <v>297</v>
      </c>
      <c r="B216" s="453" t="s">
        <v>1197</v>
      </c>
      <c r="C216" s="488" t="s">
        <v>327</v>
      </c>
      <c r="D216" s="489">
        <v>35</v>
      </c>
      <c r="E216" s="570"/>
      <c r="F216" s="490">
        <f t="shared" si="6"/>
        <v>0</v>
      </c>
    </row>
    <row r="217" spans="1:6" s="402" customFormat="1" ht="99.75" customHeight="1">
      <c r="A217" s="452" t="s">
        <v>297</v>
      </c>
      <c r="B217" s="453" t="s">
        <v>1108</v>
      </c>
      <c r="C217" s="488" t="s">
        <v>1118</v>
      </c>
      <c r="D217" s="489">
        <v>203.23</v>
      </c>
      <c r="E217" s="570"/>
      <c r="F217" s="490">
        <f t="shared" si="6"/>
        <v>0</v>
      </c>
    </row>
    <row r="218" spans="1:6" s="402" customFormat="1" ht="248.25" customHeight="1">
      <c r="A218" s="452" t="s">
        <v>305</v>
      </c>
      <c r="B218" s="453" t="s">
        <v>1109</v>
      </c>
      <c r="C218" s="488" t="s">
        <v>1118</v>
      </c>
      <c r="D218" s="489">
        <v>182.76</v>
      </c>
      <c r="E218" s="570"/>
      <c r="F218" s="490">
        <f t="shared" si="6"/>
        <v>0</v>
      </c>
    </row>
    <row r="219" spans="1:6" s="402" customFormat="1" ht="47.25" customHeight="1">
      <c r="A219" s="452" t="s">
        <v>1088</v>
      </c>
      <c r="B219" s="453" t="s">
        <v>1089</v>
      </c>
      <c r="C219" s="488" t="s">
        <v>394</v>
      </c>
      <c r="D219" s="489">
        <v>90</v>
      </c>
      <c r="E219" s="570"/>
      <c r="F219" s="490">
        <f t="shared" si="6"/>
        <v>0</v>
      </c>
    </row>
    <row r="220" spans="1:6" s="402" customFormat="1" ht="129" customHeight="1">
      <c r="A220" s="452" t="s">
        <v>306</v>
      </c>
      <c r="B220" s="453" t="s">
        <v>1110</v>
      </c>
      <c r="C220" s="488" t="s">
        <v>1118</v>
      </c>
      <c r="D220" s="489">
        <v>146.2</v>
      </c>
      <c r="E220" s="570"/>
      <c r="F220" s="490">
        <f t="shared" si="6"/>
        <v>0</v>
      </c>
    </row>
    <row r="221" spans="1:6" s="402" customFormat="1" ht="153.75" customHeight="1">
      <c r="A221" s="452" t="s">
        <v>307</v>
      </c>
      <c r="B221" s="453" t="s">
        <v>1111</v>
      </c>
      <c r="C221" s="488" t="s">
        <v>1118</v>
      </c>
      <c r="D221" s="489">
        <v>24.2</v>
      </c>
      <c r="E221" s="570"/>
      <c r="F221" s="490">
        <f t="shared" si="6"/>
        <v>0</v>
      </c>
    </row>
    <row r="222" spans="1:6" s="402" customFormat="1" ht="99" customHeight="1">
      <c r="A222" s="452" t="s">
        <v>308</v>
      </c>
      <c r="B222" s="453" t="s">
        <v>1469</v>
      </c>
      <c r="C222" s="488" t="s">
        <v>1120</v>
      </c>
      <c r="D222" s="489">
        <v>120</v>
      </c>
      <c r="E222" s="570"/>
      <c r="F222" s="490">
        <f t="shared" si="6"/>
        <v>0</v>
      </c>
    </row>
    <row r="223" spans="1:6" s="402" customFormat="1" ht="99.75" customHeight="1">
      <c r="A223" s="452" t="s">
        <v>309</v>
      </c>
      <c r="B223" s="453" t="s">
        <v>1470</v>
      </c>
      <c r="C223" s="488" t="s">
        <v>1120</v>
      </c>
      <c r="D223" s="489">
        <v>90</v>
      </c>
      <c r="E223" s="570"/>
      <c r="F223" s="490">
        <f t="shared" si="6"/>
        <v>0</v>
      </c>
    </row>
    <row r="224" spans="1:6" s="402" customFormat="1" ht="15" customHeight="1">
      <c r="A224" s="452" t="s">
        <v>1086</v>
      </c>
      <c r="B224" s="453" t="s">
        <v>1087</v>
      </c>
      <c r="C224" s="488" t="s">
        <v>134</v>
      </c>
      <c r="D224" s="489">
        <v>4</v>
      </c>
      <c r="E224" s="570"/>
      <c r="F224" s="490">
        <f t="shared" si="6"/>
        <v>0</v>
      </c>
    </row>
    <row r="225" spans="1:6" s="402" customFormat="1" ht="27">
      <c r="A225" s="452" t="s">
        <v>310</v>
      </c>
      <c r="B225" s="453" t="s">
        <v>1112</v>
      </c>
      <c r="C225" s="488" t="s">
        <v>134</v>
      </c>
      <c r="D225" s="489">
        <v>8</v>
      </c>
      <c r="E225" s="570"/>
      <c r="F225" s="490">
        <f t="shared" si="6"/>
        <v>0</v>
      </c>
    </row>
    <row r="226" spans="1:6" s="402" customFormat="1" ht="30.75" customHeight="1">
      <c r="A226" s="452" t="s">
        <v>311</v>
      </c>
      <c r="B226" s="453" t="s">
        <v>1471</v>
      </c>
      <c r="C226" s="488" t="s">
        <v>134</v>
      </c>
      <c r="D226" s="489">
        <v>4</v>
      </c>
      <c r="E226" s="570"/>
      <c r="F226" s="490">
        <f t="shared" si="6"/>
        <v>0</v>
      </c>
    </row>
    <row r="227" spans="1:6" s="402" customFormat="1" ht="87" customHeight="1">
      <c r="A227" s="452" t="s">
        <v>312</v>
      </c>
      <c r="B227" s="453" t="s">
        <v>1113</v>
      </c>
      <c r="C227" s="488" t="s">
        <v>1120</v>
      </c>
      <c r="D227" s="489">
        <v>75</v>
      </c>
      <c r="E227" s="570"/>
      <c r="F227" s="490">
        <f t="shared" si="6"/>
        <v>0</v>
      </c>
    </row>
    <row r="228" spans="1:6" s="402" customFormat="1" ht="27">
      <c r="A228" s="452" t="s">
        <v>313</v>
      </c>
      <c r="B228" s="453" t="s">
        <v>314</v>
      </c>
      <c r="C228" s="488" t="s">
        <v>1120</v>
      </c>
      <c r="D228" s="489">
        <v>38</v>
      </c>
      <c r="E228" s="570"/>
      <c r="F228" s="490">
        <f t="shared" si="6"/>
        <v>0</v>
      </c>
    </row>
    <row r="229" spans="1:6" s="402" customFormat="1" ht="27">
      <c r="A229" s="452" t="s">
        <v>1092</v>
      </c>
      <c r="B229" s="453" t="s">
        <v>1094</v>
      </c>
      <c r="C229" s="488" t="s">
        <v>327</v>
      </c>
      <c r="D229" s="489">
        <v>18</v>
      </c>
      <c r="E229" s="570"/>
      <c r="F229" s="490">
        <f t="shared" si="6"/>
        <v>0</v>
      </c>
    </row>
    <row r="230" spans="1:6" s="402" customFormat="1" ht="27">
      <c r="A230" s="452" t="s">
        <v>1093</v>
      </c>
      <c r="B230" s="453" t="s">
        <v>1095</v>
      </c>
      <c r="C230" s="488" t="s">
        <v>327</v>
      </c>
      <c r="D230" s="489">
        <v>20</v>
      </c>
      <c r="E230" s="570"/>
      <c r="F230" s="490">
        <f t="shared" si="6"/>
        <v>0</v>
      </c>
    </row>
    <row r="231" spans="1:6" s="402" customFormat="1" ht="20.25" customHeight="1">
      <c r="A231" s="452" t="s">
        <v>1096</v>
      </c>
      <c r="B231" s="453" t="s">
        <v>1097</v>
      </c>
      <c r="C231" s="488" t="s">
        <v>327</v>
      </c>
      <c r="D231" s="489">
        <f>D222</f>
        <v>120</v>
      </c>
      <c r="E231" s="570"/>
      <c r="F231" s="490">
        <f>D231*E231</f>
        <v>0</v>
      </c>
    </row>
    <row r="232" spans="1:6" s="402" customFormat="1" ht="27">
      <c r="A232" s="452" t="s">
        <v>1121</v>
      </c>
      <c r="B232" s="453" t="s">
        <v>1122</v>
      </c>
      <c r="C232" s="488" t="s">
        <v>327</v>
      </c>
      <c r="D232" s="489">
        <v>6.5</v>
      </c>
      <c r="E232" s="570"/>
      <c r="F232" s="490">
        <f>D232*E232</f>
        <v>0</v>
      </c>
    </row>
    <row r="233" spans="1:6" s="402" customFormat="1" ht="16.5">
      <c r="A233" s="452" t="s">
        <v>1124</v>
      </c>
      <c r="B233" s="453" t="s">
        <v>1187</v>
      </c>
      <c r="C233" s="488" t="s">
        <v>327</v>
      </c>
      <c r="D233" s="489">
        <v>20.5</v>
      </c>
      <c r="E233" s="570"/>
      <c r="F233" s="490">
        <f>D233*E233</f>
        <v>0</v>
      </c>
    </row>
    <row r="234" spans="1:6" s="402" customFormat="1" ht="16.5">
      <c r="A234" s="452" t="s">
        <v>326</v>
      </c>
      <c r="B234" s="491" t="s">
        <v>1123</v>
      </c>
      <c r="C234" s="488"/>
      <c r="D234" s="489"/>
      <c r="E234" s="571"/>
      <c r="F234" s="490"/>
    </row>
    <row r="235" spans="1:6" s="402" customFormat="1" ht="126.75" customHeight="1">
      <c r="A235" s="452" t="s">
        <v>231</v>
      </c>
      <c r="B235" s="453" t="s">
        <v>1114</v>
      </c>
      <c r="C235" s="488" t="s">
        <v>337</v>
      </c>
      <c r="D235" s="489">
        <v>720</v>
      </c>
      <c r="E235" s="570"/>
      <c r="F235" s="490">
        <f aca="true" t="shared" si="7" ref="F235:F241">+D235*E235</f>
        <v>0</v>
      </c>
    </row>
    <row r="236" spans="1:6" s="402" customFormat="1" ht="16.5">
      <c r="A236" s="452" t="s">
        <v>232</v>
      </c>
      <c r="B236" s="453" t="s">
        <v>349</v>
      </c>
      <c r="C236" s="488" t="s">
        <v>1118</v>
      </c>
      <c r="D236" s="489">
        <v>34.68</v>
      </c>
      <c r="E236" s="570"/>
      <c r="F236" s="490">
        <f t="shared" si="7"/>
        <v>0</v>
      </c>
    </row>
    <row r="237" spans="1:6" s="402" customFormat="1" ht="32.25" customHeight="1">
      <c r="A237" s="452" t="s">
        <v>233</v>
      </c>
      <c r="B237" s="453" t="s">
        <v>350</v>
      </c>
      <c r="C237" s="488" t="s">
        <v>1118</v>
      </c>
      <c r="D237" s="489">
        <v>38.66</v>
      </c>
      <c r="E237" s="570"/>
      <c r="F237" s="490">
        <f t="shared" si="7"/>
        <v>0</v>
      </c>
    </row>
    <row r="238" spans="1:6" s="402" customFormat="1" ht="33.75" customHeight="1">
      <c r="A238" s="452" t="s">
        <v>234</v>
      </c>
      <c r="B238" s="453" t="s">
        <v>351</v>
      </c>
      <c r="C238" s="488" t="s">
        <v>134</v>
      </c>
      <c r="D238" s="489">
        <v>12</v>
      </c>
      <c r="E238" s="570"/>
      <c r="F238" s="490">
        <f t="shared" si="7"/>
        <v>0</v>
      </c>
    </row>
    <row r="239" spans="1:6" s="402" customFormat="1" ht="60" customHeight="1">
      <c r="A239" s="452" t="s">
        <v>289</v>
      </c>
      <c r="B239" s="453" t="s">
        <v>1472</v>
      </c>
      <c r="C239" s="488" t="s">
        <v>1118</v>
      </c>
      <c r="D239" s="489">
        <v>5.7</v>
      </c>
      <c r="E239" s="570"/>
      <c r="F239" s="490">
        <f t="shared" si="7"/>
        <v>0</v>
      </c>
    </row>
    <row r="240" spans="1:6" s="402" customFormat="1" ht="44.25" customHeight="1">
      <c r="A240" s="452" t="s">
        <v>352</v>
      </c>
      <c r="B240" s="453" t="s">
        <v>353</v>
      </c>
      <c r="C240" s="488" t="s">
        <v>1118</v>
      </c>
      <c r="D240" s="489">
        <v>44.36</v>
      </c>
      <c r="E240" s="570"/>
      <c r="F240" s="490">
        <f t="shared" si="7"/>
        <v>0</v>
      </c>
    </row>
    <row r="241" spans="1:6" s="402" customFormat="1" ht="44.25" customHeight="1">
      <c r="A241" s="452" t="s">
        <v>354</v>
      </c>
      <c r="B241" s="453" t="s">
        <v>1115</v>
      </c>
      <c r="C241" s="488" t="s">
        <v>355</v>
      </c>
      <c r="D241" s="489">
        <v>8</v>
      </c>
      <c r="E241" s="570"/>
      <c r="F241" s="490">
        <f t="shared" si="7"/>
        <v>0</v>
      </c>
    </row>
    <row r="242" spans="1:6" s="402" customFormat="1" ht="71.25" customHeight="1">
      <c r="A242" s="452" t="s">
        <v>357</v>
      </c>
      <c r="B242" s="453" t="s">
        <v>1473</v>
      </c>
      <c r="C242" s="488" t="s">
        <v>1120</v>
      </c>
      <c r="D242" s="489">
        <f>D222</f>
        <v>120</v>
      </c>
      <c r="E242" s="570"/>
      <c r="F242" s="490">
        <f>+D242*E242</f>
        <v>0</v>
      </c>
    </row>
    <row r="243" spans="1:6" s="402" customFormat="1" ht="45" customHeight="1">
      <c r="A243" s="452" t="s">
        <v>1046</v>
      </c>
      <c r="B243" s="453" t="s">
        <v>1116</v>
      </c>
      <c r="C243" s="488" t="s">
        <v>1120</v>
      </c>
      <c r="D243" s="489">
        <v>60</v>
      </c>
      <c r="E243" s="570"/>
      <c r="F243" s="490">
        <f>+D243*E243</f>
        <v>0</v>
      </c>
    </row>
    <row r="244" spans="1:6" s="402" customFormat="1" ht="84.75" customHeight="1">
      <c r="A244" s="452" t="s">
        <v>1070</v>
      </c>
      <c r="B244" s="453" t="s">
        <v>1117</v>
      </c>
      <c r="C244" s="488" t="s">
        <v>1118</v>
      </c>
      <c r="D244" s="489">
        <v>25</v>
      </c>
      <c r="E244" s="570"/>
      <c r="F244" s="490">
        <f>+D244*E244</f>
        <v>0</v>
      </c>
    </row>
    <row r="245" spans="1:6" s="402" customFormat="1" ht="16.5">
      <c r="A245" s="452"/>
      <c r="B245" s="453"/>
      <c r="C245" s="488"/>
      <c r="D245" s="489"/>
      <c r="E245" s="570"/>
      <c r="F245" s="490"/>
    </row>
    <row r="246" spans="1:6" s="402" customFormat="1" ht="16.5">
      <c r="A246" s="492"/>
      <c r="B246" s="493"/>
      <c r="C246" s="494"/>
      <c r="D246" s="495"/>
      <c r="E246" s="573"/>
      <c r="F246" s="496"/>
    </row>
    <row r="247" spans="1:6" s="465" customFormat="1" ht="17.25">
      <c r="A247" s="497"/>
      <c r="B247" s="498" t="s">
        <v>207</v>
      </c>
      <c r="C247" s="370"/>
      <c r="D247" s="499"/>
      <c r="E247" s="574"/>
      <c r="F247" s="464">
        <f>SUM(F186:F246)</f>
        <v>0</v>
      </c>
    </row>
    <row r="248" spans="1:6" ht="13.5">
      <c r="A248" s="466"/>
      <c r="B248" s="500"/>
      <c r="C248" s="501"/>
      <c r="D248" s="502"/>
      <c r="E248" s="575"/>
      <c r="F248" s="503"/>
    </row>
    <row r="249" spans="1:6" ht="13.5">
      <c r="A249" s="466"/>
      <c r="B249" s="500"/>
      <c r="C249" s="501"/>
      <c r="D249" s="502"/>
      <c r="E249" s="575"/>
      <c r="F249" s="503"/>
    </row>
    <row r="250" spans="1:6" s="465" customFormat="1" ht="17.25">
      <c r="A250" s="369" t="s">
        <v>73</v>
      </c>
      <c r="B250" s="418" t="s">
        <v>194</v>
      </c>
      <c r="C250" s="370"/>
      <c r="D250" s="371"/>
      <c r="E250" s="549"/>
      <c r="F250" s="371"/>
    </row>
    <row r="251" spans="1:6" s="335" customFormat="1" ht="17.25">
      <c r="A251" s="475"/>
      <c r="B251" s="504" t="s">
        <v>29</v>
      </c>
      <c r="C251" s="477"/>
      <c r="D251" s="478"/>
      <c r="E251" s="566"/>
      <c r="F251" s="479"/>
    </row>
    <row r="252" spans="1:6" ht="16.5" customHeight="1">
      <c r="A252" s="396" t="s">
        <v>24</v>
      </c>
      <c r="B252" s="480" t="s">
        <v>184</v>
      </c>
      <c r="C252" s="481"/>
      <c r="D252" s="482"/>
      <c r="E252" s="567"/>
      <c r="F252" s="483"/>
    </row>
    <row r="253" spans="1:6" ht="15" customHeight="1">
      <c r="A253" s="396" t="s">
        <v>25</v>
      </c>
      <c r="B253" s="480" t="s">
        <v>203</v>
      </c>
      <c r="C253" s="481"/>
      <c r="D253" s="482"/>
      <c r="E253" s="567"/>
      <c r="F253" s="483"/>
    </row>
    <row r="254" spans="1:6" ht="13.5">
      <c r="A254" s="396" t="s">
        <v>26</v>
      </c>
      <c r="B254" s="480" t="s">
        <v>6</v>
      </c>
      <c r="C254" s="481"/>
      <c r="D254" s="482"/>
      <c r="E254" s="567"/>
      <c r="F254" s="483"/>
    </row>
    <row r="255" spans="1:6" ht="25.5">
      <c r="A255" s="396" t="s">
        <v>1</v>
      </c>
      <c r="B255" s="480" t="s">
        <v>82</v>
      </c>
      <c r="C255" s="481"/>
      <c r="D255" s="482"/>
      <c r="E255" s="567"/>
      <c r="F255" s="483"/>
    </row>
    <row r="256" spans="1:6" ht="25.5">
      <c r="A256" s="396" t="s">
        <v>2</v>
      </c>
      <c r="B256" s="480" t="s">
        <v>83</v>
      </c>
      <c r="C256" s="481"/>
      <c r="D256" s="482"/>
      <c r="E256" s="567"/>
      <c r="F256" s="483"/>
    </row>
    <row r="257" spans="1:6" ht="13.5">
      <c r="A257" s="396" t="s">
        <v>3</v>
      </c>
      <c r="B257" s="480" t="s">
        <v>84</v>
      </c>
      <c r="C257" s="481"/>
      <c r="D257" s="482"/>
      <c r="E257" s="567"/>
      <c r="F257" s="483"/>
    </row>
    <row r="258" spans="1:6" ht="13.5">
      <c r="A258" s="396" t="s">
        <v>4</v>
      </c>
      <c r="B258" s="480" t="s">
        <v>85</v>
      </c>
      <c r="C258" s="481"/>
      <c r="D258" s="482"/>
      <c r="E258" s="567"/>
      <c r="F258" s="483"/>
    </row>
    <row r="259" spans="1:6" ht="13.5">
      <c r="A259" s="396" t="s">
        <v>5</v>
      </c>
      <c r="B259" s="480" t="s">
        <v>86</v>
      </c>
      <c r="C259" s="481"/>
      <c r="D259" s="482"/>
      <c r="E259" s="567"/>
      <c r="F259" s="483"/>
    </row>
    <row r="260" spans="1:6" ht="25.5">
      <c r="A260" s="396" t="s">
        <v>8</v>
      </c>
      <c r="B260" s="480" t="s">
        <v>87</v>
      </c>
      <c r="C260" s="481"/>
      <c r="D260" s="482"/>
      <c r="E260" s="567"/>
      <c r="F260" s="483"/>
    </row>
    <row r="261" spans="1:6" ht="13.5">
      <c r="A261" s="396" t="s">
        <v>10</v>
      </c>
      <c r="B261" s="480" t="s">
        <v>88</v>
      </c>
      <c r="C261" s="481"/>
      <c r="D261" s="482"/>
      <c r="E261" s="567"/>
      <c r="F261" s="483"/>
    </row>
    <row r="262" spans="1:6" ht="13.5">
      <c r="A262" s="396" t="s">
        <v>11</v>
      </c>
      <c r="B262" s="480" t="s">
        <v>204</v>
      </c>
      <c r="C262" s="481"/>
      <c r="D262" s="482"/>
      <c r="E262" s="567"/>
      <c r="F262" s="483"/>
    </row>
    <row r="263" spans="1:6" ht="325.5" customHeight="1">
      <c r="A263" s="396" t="s">
        <v>205</v>
      </c>
      <c r="B263" s="393" t="s">
        <v>206</v>
      </c>
      <c r="C263" s="481"/>
      <c r="D263" s="482"/>
      <c r="E263" s="567"/>
      <c r="F263" s="483"/>
    </row>
    <row r="264" spans="1:6" ht="28.5" customHeight="1">
      <c r="A264" s="484" t="s">
        <v>27</v>
      </c>
      <c r="B264" s="393" t="s">
        <v>189</v>
      </c>
      <c r="C264" s="481"/>
      <c r="D264" s="482"/>
      <c r="E264" s="567"/>
      <c r="F264" s="483"/>
    </row>
    <row r="265" spans="1:8" ht="45" customHeight="1">
      <c r="A265" s="396"/>
      <c r="B265" s="505" t="s">
        <v>358</v>
      </c>
      <c r="C265" s="363"/>
      <c r="D265" s="364"/>
      <c r="E265" s="542"/>
      <c r="F265" s="333"/>
      <c r="G265" s="506"/>
      <c r="H265" s="506"/>
    </row>
    <row r="266" spans="1:8" s="402" customFormat="1" ht="191.25" customHeight="1">
      <c r="A266" s="396" t="s">
        <v>153</v>
      </c>
      <c r="B266" s="437" t="s">
        <v>1474</v>
      </c>
      <c r="C266" s="363" t="s">
        <v>134</v>
      </c>
      <c r="D266" s="364">
        <v>1</v>
      </c>
      <c r="E266" s="298"/>
      <c r="F266" s="333">
        <f>+D266*E266</f>
        <v>0</v>
      </c>
      <c r="G266" s="406"/>
      <c r="H266" s="406"/>
    </row>
    <row r="267" spans="1:8" s="402" customFormat="1" ht="139.5" customHeight="1">
      <c r="A267" s="396" t="s">
        <v>154</v>
      </c>
      <c r="B267" s="437" t="s">
        <v>1475</v>
      </c>
      <c r="C267" s="363" t="s">
        <v>134</v>
      </c>
      <c r="D267" s="364">
        <v>7</v>
      </c>
      <c r="E267" s="298"/>
      <c r="F267" s="333">
        <f>+D267*E267</f>
        <v>0</v>
      </c>
      <c r="G267" s="406"/>
      <c r="H267" s="406"/>
    </row>
    <row r="268" spans="1:8" s="402" customFormat="1" ht="152.25" customHeight="1">
      <c r="A268" s="396" t="s">
        <v>208</v>
      </c>
      <c r="B268" s="437" t="s">
        <v>1476</v>
      </c>
      <c r="C268" s="363" t="s">
        <v>134</v>
      </c>
      <c r="D268" s="364">
        <v>7</v>
      </c>
      <c r="E268" s="298"/>
      <c r="F268" s="333">
        <f aca="true" t="shared" si="8" ref="F268:F284">+D268*E268</f>
        <v>0</v>
      </c>
      <c r="G268" s="406"/>
      <c r="H268" s="406"/>
    </row>
    <row r="269" spans="1:8" s="402" customFormat="1" ht="84.75" customHeight="1">
      <c r="A269" s="396" t="s">
        <v>209</v>
      </c>
      <c r="B269" s="437" t="s">
        <v>1125</v>
      </c>
      <c r="C269" s="363" t="s">
        <v>134</v>
      </c>
      <c r="D269" s="364">
        <v>1</v>
      </c>
      <c r="E269" s="298"/>
      <c r="F269" s="333">
        <f t="shared" si="8"/>
        <v>0</v>
      </c>
      <c r="G269" s="406"/>
      <c r="H269" s="406"/>
    </row>
    <row r="270" spans="1:8" s="402" customFormat="1" ht="181.5" customHeight="1">
      <c r="A270" s="396" t="s">
        <v>210</v>
      </c>
      <c r="B270" s="437" t="s">
        <v>1126</v>
      </c>
      <c r="C270" s="363" t="s">
        <v>134</v>
      </c>
      <c r="D270" s="364">
        <v>2</v>
      </c>
      <c r="E270" s="298"/>
      <c r="F270" s="333">
        <f t="shared" si="8"/>
        <v>0</v>
      </c>
      <c r="G270" s="406"/>
      <c r="H270" s="406"/>
    </row>
    <row r="271" spans="1:8" s="402" customFormat="1" ht="190.5" customHeight="1">
      <c r="A271" s="396" t="s">
        <v>211</v>
      </c>
      <c r="B271" s="437" t="s">
        <v>1127</v>
      </c>
      <c r="C271" s="363" t="s">
        <v>134</v>
      </c>
      <c r="D271" s="364">
        <v>5</v>
      </c>
      <c r="E271" s="298"/>
      <c r="F271" s="333">
        <f t="shared" si="8"/>
        <v>0</v>
      </c>
      <c r="G271" s="406"/>
      <c r="H271" s="406"/>
    </row>
    <row r="272" spans="1:8" s="402" customFormat="1" ht="164.25" customHeight="1">
      <c r="A272" s="396" t="s">
        <v>212</v>
      </c>
      <c r="B272" s="437" t="s">
        <v>1477</v>
      </c>
      <c r="C272" s="363" t="s">
        <v>134</v>
      </c>
      <c r="D272" s="364">
        <v>9</v>
      </c>
      <c r="E272" s="298"/>
      <c r="F272" s="333">
        <f t="shared" si="8"/>
        <v>0</v>
      </c>
      <c r="G272" s="406"/>
      <c r="H272" s="406"/>
    </row>
    <row r="273" spans="1:8" s="402" customFormat="1" ht="166.5" customHeight="1">
      <c r="A273" s="396" t="s">
        <v>1189</v>
      </c>
      <c r="B273" s="437" t="s">
        <v>1478</v>
      </c>
      <c r="C273" s="363" t="s">
        <v>134</v>
      </c>
      <c r="D273" s="364">
        <v>1</v>
      </c>
      <c r="E273" s="298"/>
      <c r="F273" s="333">
        <f t="shared" si="8"/>
        <v>0</v>
      </c>
      <c r="G273" s="406"/>
      <c r="H273" s="406"/>
    </row>
    <row r="274" spans="1:8" s="402" customFormat="1" ht="151.5" customHeight="1">
      <c r="A274" s="396" t="s">
        <v>213</v>
      </c>
      <c r="B274" s="437" t="s">
        <v>1128</v>
      </c>
      <c r="C274" s="363" t="s">
        <v>134</v>
      </c>
      <c r="D274" s="364">
        <v>9</v>
      </c>
      <c r="E274" s="298"/>
      <c r="F274" s="333">
        <f t="shared" si="8"/>
        <v>0</v>
      </c>
      <c r="G274" s="406"/>
      <c r="H274" s="406"/>
    </row>
    <row r="275" spans="1:8" s="402" customFormat="1" ht="165" customHeight="1">
      <c r="A275" s="396" t="s">
        <v>214</v>
      </c>
      <c r="B275" s="437" t="s">
        <v>1129</v>
      </c>
      <c r="C275" s="363" t="s">
        <v>134</v>
      </c>
      <c r="D275" s="364">
        <v>4</v>
      </c>
      <c r="E275" s="298"/>
      <c r="F275" s="333">
        <f t="shared" si="8"/>
        <v>0</v>
      </c>
      <c r="G275" s="406"/>
      <c r="H275" s="406"/>
    </row>
    <row r="276" spans="1:8" s="402" customFormat="1" ht="125.25" customHeight="1">
      <c r="A276" s="396" t="s">
        <v>215</v>
      </c>
      <c r="B276" s="437" t="s">
        <v>1130</v>
      </c>
      <c r="C276" s="363" t="s">
        <v>134</v>
      </c>
      <c r="D276" s="364">
        <v>6</v>
      </c>
      <c r="E276" s="298"/>
      <c r="F276" s="333">
        <f t="shared" si="8"/>
        <v>0</v>
      </c>
      <c r="G276" s="406"/>
      <c r="H276" s="406"/>
    </row>
    <row r="277" spans="1:8" s="402" customFormat="1" ht="150.75" customHeight="1">
      <c r="A277" s="396" t="s">
        <v>216</v>
      </c>
      <c r="B277" s="437" t="s">
        <v>1131</v>
      </c>
      <c r="C277" s="363" t="s">
        <v>134</v>
      </c>
      <c r="D277" s="364">
        <v>2</v>
      </c>
      <c r="E277" s="298"/>
      <c r="F277" s="333">
        <f t="shared" si="8"/>
        <v>0</v>
      </c>
      <c r="G277" s="406"/>
      <c r="H277" s="406"/>
    </row>
    <row r="278" spans="1:8" s="402" customFormat="1" ht="124.5" customHeight="1">
      <c r="A278" s="396" t="s">
        <v>217</v>
      </c>
      <c r="B278" s="437" t="s">
        <v>1132</v>
      </c>
      <c r="C278" s="363" t="s">
        <v>134</v>
      </c>
      <c r="D278" s="364">
        <v>1</v>
      </c>
      <c r="E278" s="298"/>
      <c r="F278" s="333">
        <f t="shared" si="8"/>
        <v>0</v>
      </c>
      <c r="G278" s="406"/>
      <c r="H278" s="406"/>
    </row>
    <row r="279" spans="1:8" s="402" customFormat="1" ht="179.25" customHeight="1">
      <c r="A279" s="396" t="s">
        <v>218</v>
      </c>
      <c r="B279" s="437" t="s">
        <v>1479</v>
      </c>
      <c r="C279" s="363" t="s">
        <v>134</v>
      </c>
      <c r="D279" s="364">
        <v>1</v>
      </c>
      <c r="E279" s="298"/>
      <c r="F279" s="333">
        <f t="shared" si="8"/>
        <v>0</v>
      </c>
      <c r="G279" s="406"/>
      <c r="H279" s="406"/>
    </row>
    <row r="280" spans="1:8" s="402" customFormat="1" ht="260.25" customHeight="1">
      <c r="A280" s="396" t="s">
        <v>219</v>
      </c>
      <c r="B280" s="437" t="s">
        <v>1133</v>
      </c>
      <c r="C280" s="363" t="s">
        <v>134</v>
      </c>
      <c r="D280" s="364">
        <v>10</v>
      </c>
      <c r="E280" s="298"/>
      <c r="F280" s="333">
        <f t="shared" si="8"/>
        <v>0</v>
      </c>
      <c r="G280" s="406"/>
      <c r="H280" s="406"/>
    </row>
    <row r="281" spans="1:8" s="402" customFormat="1" ht="271.5" customHeight="1">
      <c r="A281" s="396" t="s">
        <v>219</v>
      </c>
      <c r="B281" s="437" t="s">
        <v>1134</v>
      </c>
      <c r="C281" s="363" t="s">
        <v>134</v>
      </c>
      <c r="D281" s="364">
        <v>7</v>
      </c>
      <c r="E281" s="298"/>
      <c r="F281" s="333">
        <f t="shared" si="8"/>
        <v>0</v>
      </c>
      <c r="G281" s="406"/>
      <c r="H281" s="406"/>
    </row>
    <row r="282" spans="1:8" s="402" customFormat="1" ht="113.25" customHeight="1">
      <c r="A282" s="396" t="s">
        <v>220</v>
      </c>
      <c r="B282" s="437" t="s">
        <v>1135</v>
      </c>
      <c r="C282" s="363" t="s">
        <v>134</v>
      </c>
      <c r="D282" s="364">
        <v>2</v>
      </c>
      <c r="E282" s="298"/>
      <c r="F282" s="333">
        <f t="shared" si="8"/>
        <v>0</v>
      </c>
      <c r="G282" s="406"/>
      <c r="H282" s="406"/>
    </row>
    <row r="283" spans="1:8" s="402" customFormat="1" ht="165.75" customHeight="1">
      <c r="A283" s="396" t="s">
        <v>221</v>
      </c>
      <c r="B283" s="437" t="s">
        <v>1136</v>
      </c>
      <c r="C283" s="363" t="s">
        <v>134</v>
      </c>
      <c r="D283" s="364">
        <v>1</v>
      </c>
      <c r="E283" s="298"/>
      <c r="F283" s="333">
        <f t="shared" si="8"/>
        <v>0</v>
      </c>
      <c r="G283" s="406"/>
      <c r="H283" s="406"/>
    </row>
    <row r="284" spans="1:8" s="402" customFormat="1" ht="178.5" customHeight="1">
      <c r="A284" s="396" t="s">
        <v>222</v>
      </c>
      <c r="B284" s="437" t="s">
        <v>1480</v>
      </c>
      <c r="C284" s="363" t="s">
        <v>134</v>
      </c>
      <c r="D284" s="364">
        <v>5</v>
      </c>
      <c r="E284" s="298"/>
      <c r="F284" s="333">
        <f t="shared" si="8"/>
        <v>0</v>
      </c>
      <c r="G284" s="406"/>
      <c r="H284" s="406"/>
    </row>
    <row r="285" spans="1:8" s="402" customFormat="1" ht="272.25" customHeight="1">
      <c r="A285" s="396" t="s">
        <v>223</v>
      </c>
      <c r="B285" s="437" t="s">
        <v>1481</v>
      </c>
      <c r="C285" s="363" t="s">
        <v>134</v>
      </c>
      <c r="D285" s="364">
        <v>7</v>
      </c>
      <c r="E285" s="298"/>
      <c r="F285" s="333">
        <f>+D285*E285</f>
        <v>0</v>
      </c>
      <c r="G285" s="406"/>
      <c r="H285" s="406"/>
    </row>
    <row r="286" spans="1:8" s="402" customFormat="1" ht="85.5" customHeight="1">
      <c r="A286" s="396" t="s">
        <v>362</v>
      </c>
      <c r="B286" s="437" t="s">
        <v>1198</v>
      </c>
      <c r="C286" s="363" t="s">
        <v>134</v>
      </c>
      <c r="D286" s="364">
        <v>1</v>
      </c>
      <c r="E286" s="298"/>
      <c r="F286" s="333">
        <f>+D286*E286</f>
        <v>0</v>
      </c>
      <c r="G286" s="406"/>
      <c r="H286" s="406"/>
    </row>
    <row r="287" spans="1:8" s="402" customFormat="1" ht="16.5">
      <c r="A287" s="396"/>
      <c r="B287" s="507"/>
      <c r="C287" s="363"/>
      <c r="D287" s="364"/>
      <c r="E287" s="559"/>
      <c r="F287" s="508"/>
      <c r="G287" s="406"/>
      <c r="H287" s="406"/>
    </row>
    <row r="288" spans="1:6" s="465" customFormat="1" ht="17.25">
      <c r="A288" s="463"/>
      <c r="B288" s="411" t="s">
        <v>100</v>
      </c>
      <c r="C288" s="454"/>
      <c r="D288" s="413"/>
      <c r="E288" s="562"/>
      <c r="F288" s="413">
        <f>SUM(F251:F287)</f>
        <v>0</v>
      </c>
    </row>
    <row r="291" spans="1:6" s="465" customFormat="1" ht="17.25">
      <c r="A291" s="509" t="s">
        <v>74</v>
      </c>
      <c r="B291" s="457" t="s">
        <v>121</v>
      </c>
      <c r="C291" s="454"/>
      <c r="D291" s="455"/>
      <c r="E291" s="562"/>
      <c r="F291" s="455"/>
    </row>
    <row r="292" spans="1:6" s="335" customFormat="1" ht="17.25">
      <c r="A292" s="421"/>
      <c r="B292" s="510" t="s">
        <v>29</v>
      </c>
      <c r="C292" s="423"/>
      <c r="D292" s="511"/>
      <c r="E292" s="553"/>
      <c r="F292" s="425"/>
    </row>
    <row r="293" spans="1:6" ht="14.25" customHeight="1">
      <c r="A293" s="396"/>
      <c r="B293" s="480" t="s">
        <v>184</v>
      </c>
      <c r="C293" s="423"/>
      <c r="D293" s="511"/>
      <c r="E293" s="553"/>
      <c r="F293" s="424"/>
    </row>
    <row r="294" spans="1:6" ht="28.5" customHeight="1">
      <c r="A294" s="396" t="s">
        <v>24</v>
      </c>
      <c r="B294" s="480" t="s">
        <v>224</v>
      </c>
      <c r="C294" s="423"/>
      <c r="D294" s="511"/>
      <c r="E294" s="553"/>
      <c r="F294" s="424"/>
    </row>
    <row r="295" spans="1:6" ht="13.5">
      <c r="A295" s="396" t="s">
        <v>25</v>
      </c>
      <c r="B295" s="480" t="s">
        <v>47</v>
      </c>
      <c r="C295" s="423"/>
      <c r="D295" s="511"/>
      <c r="E295" s="553"/>
      <c r="F295" s="424"/>
    </row>
    <row r="296" spans="1:6" ht="13.5">
      <c r="A296" s="396" t="s">
        <v>1</v>
      </c>
      <c r="B296" s="480" t="s">
        <v>39</v>
      </c>
      <c r="C296" s="423"/>
      <c r="D296" s="511"/>
      <c r="E296" s="553"/>
      <c r="F296" s="424"/>
    </row>
    <row r="297" spans="1:6" ht="13.5">
      <c r="A297" s="396" t="s">
        <v>2</v>
      </c>
      <c r="B297" s="480" t="s">
        <v>40</v>
      </c>
      <c r="C297" s="423"/>
      <c r="D297" s="511"/>
      <c r="E297" s="553"/>
      <c r="F297" s="424"/>
    </row>
    <row r="298" spans="1:6" ht="13.5">
      <c r="A298" s="396" t="s">
        <v>3</v>
      </c>
      <c r="B298" s="480" t="s">
        <v>48</v>
      </c>
      <c r="C298" s="423"/>
      <c r="D298" s="511"/>
      <c r="E298" s="553"/>
      <c r="F298" s="424"/>
    </row>
    <row r="299" spans="1:6" ht="13.5">
      <c r="A299" s="396" t="s">
        <v>4</v>
      </c>
      <c r="B299" s="480" t="s">
        <v>41</v>
      </c>
      <c r="C299" s="423"/>
      <c r="D299" s="511"/>
      <c r="E299" s="553"/>
      <c r="F299" s="424"/>
    </row>
    <row r="300" spans="1:6" ht="13.5">
      <c r="A300" s="396" t="s">
        <v>5</v>
      </c>
      <c r="B300" s="480" t="s">
        <v>0</v>
      </c>
      <c r="C300" s="423"/>
      <c r="D300" s="511"/>
      <c r="E300" s="553"/>
      <c r="F300" s="424"/>
    </row>
    <row r="301" spans="1:6" ht="38.25">
      <c r="A301" s="396" t="s">
        <v>8</v>
      </c>
      <c r="B301" s="480" t="s">
        <v>46</v>
      </c>
      <c r="C301" s="423"/>
      <c r="D301" s="511"/>
      <c r="E301" s="553"/>
      <c r="F301" s="424"/>
    </row>
    <row r="302" spans="1:6" ht="13.5">
      <c r="A302" s="396" t="s">
        <v>10</v>
      </c>
      <c r="B302" s="480" t="s">
        <v>50</v>
      </c>
      <c r="C302" s="423"/>
      <c r="D302" s="511"/>
      <c r="E302" s="553"/>
      <c r="F302" s="424"/>
    </row>
    <row r="303" spans="1:6" ht="27.75" customHeight="1">
      <c r="A303" s="396" t="s">
        <v>11</v>
      </c>
      <c r="B303" s="480" t="s">
        <v>225</v>
      </c>
      <c r="C303" s="423"/>
      <c r="D303" s="511"/>
      <c r="E303" s="553"/>
      <c r="F303" s="424"/>
    </row>
    <row r="304" spans="1:6" ht="322.5" customHeight="1">
      <c r="A304" s="396"/>
      <c r="B304" s="393" t="s">
        <v>206</v>
      </c>
      <c r="C304" s="481"/>
      <c r="D304" s="482"/>
      <c r="E304" s="567"/>
      <c r="F304" s="483"/>
    </row>
    <row r="305" spans="1:6" ht="29.25" customHeight="1">
      <c r="A305" s="396" t="s">
        <v>26</v>
      </c>
      <c r="B305" s="393" t="s">
        <v>189</v>
      </c>
      <c r="C305" s="423"/>
      <c r="D305" s="511"/>
      <c r="E305" s="576"/>
      <c r="F305" s="424"/>
    </row>
    <row r="306" spans="1:6" s="402" customFormat="1" ht="16.5">
      <c r="A306" s="396"/>
      <c r="B306" s="461"/>
      <c r="C306" s="363"/>
      <c r="D306" s="511"/>
      <c r="E306" s="576"/>
      <c r="F306" s="512"/>
    </row>
    <row r="307" spans="1:6" s="402" customFormat="1" ht="152.25" customHeight="1">
      <c r="A307" s="396" t="s">
        <v>316</v>
      </c>
      <c r="B307" s="460" t="s">
        <v>1137</v>
      </c>
      <c r="C307" s="363" t="s">
        <v>1118</v>
      </c>
      <c r="D307" s="511">
        <v>49.44</v>
      </c>
      <c r="E307" s="558"/>
      <c r="F307" s="512">
        <f aca="true" t="shared" si="9" ref="F307:F312">+D307*E307</f>
        <v>0</v>
      </c>
    </row>
    <row r="308" spans="1:6" s="402" customFormat="1" ht="30.75" customHeight="1">
      <c r="A308" s="396" t="s">
        <v>155</v>
      </c>
      <c r="B308" s="460" t="s">
        <v>317</v>
      </c>
      <c r="C308" s="363" t="s">
        <v>1118</v>
      </c>
      <c r="D308" s="511">
        <v>172.58</v>
      </c>
      <c r="E308" s="558"/>
      <c r="F308" s="512">
        <f t="shared" si="9"/>
        <v>0</v>
      </c>
    </row>
    <row r="309" spans="1:6" s="402" customFormat="1" ht="141.75" customHeight="1">
      <c r="A309" s="396" t="s">
        <v>316</v>
      </c>
      <c r="B309" s="460" t="s">
        <v>1138</v>
      </c>
      <c r="C309" s="363" t="s">
        <v>1118</v>
      </c>
      <c r="D309" s="511">
        <f>3.56+2.2</f>
        <v>5.76</v>
      </c>
      <c r="E309" s="558"/>
      <c r="F309" s="512">
        <f t="shared" si="9"/>
        <v>0</v>
      </c>
    </row>
    <row r="310" spans="1:6" s="402" customFormat="1" ht="126.75" customHeight="1">
      <c r="A310" s="396" t="s">
        <v>156</v>
      </c>
      <c r="B310" s="460" t="s">
        <v>1139</v>
      </c>
      <c r="C310" s="363" t="s">
        <v>1118</v>
      </c>
      <c r="D310" s="511">
        <v>368.45</v>
      </c>
      <c r="E310" s="558"/>
      <c r="F310" s="512">
        <f t="shared" si="9"/>
        <v>0</v>
      </c>
    </row>
    <row r="311" spans="1:6" s="402" customFormat="1" ht="33" customHeight="1">
      <c r="A311" s="396" t="s">
        <v>318</v>
      </c>
      <c r="B311" s="460" t="s">
        <v>1140</v>
      </c>
      <c r="C311" s="363" t="s">
        <v>1118</v>
      </c>
      <c r="D311" s="511">
        <v>34.38</v>
      </c>
      <c r="E311" s="558"/>
      <c r="F311" s="512">
        <f t="shared" si="9"/>
        <v>0</v>
      </c>
    </row>
    <row r="312" spans="1:6" s="402" customFormat="1" ht="57.75" customHeight="1">
      <c r="A312" s="396" t="s">
        <v>375</v>
      </c>
      <c r="B312" s="460" t="s">
        <v>1482</v>
      </c>
      <c r="C312" s="363" t="s">
        <v>134</v>
      </c>
      <c r="D312" s="511">
        <v>18</v>
      </c>
      <c r="E312" s="577"/>
      <c r="F312" s="512">
        <f t="shared" si="9"/>
        <v>0</v>
      </c>
    </row>
    <row r="313" spans="1:6" s="402" customFormat="1" ht="16.5">
      <c r="A313" s="396"/>
      <c r="B313" s="459"/>
      <c r="C313" s="363"/>
      <c r="D313" s="511"/>
      <c r="E313" s="576"/>
      <c r="F313" s="512"/>
    </row>
    <row r="314" spans="1:6" s="465" customFormat="1" ht="17.25">
      <c r="A314" s="513"/>
      <c r="B314" s="514" t="s">
        <v>128</v>
      </c>
      <c r="C314" s="454"/>
      <c r="D314" s="413"/>
      <c r="E314" s="562"/>
      <c r="F314" s="413">
        <f>SUM(F292:F313)</f>
        <v>0</v>
      </c>
    </row>
    <row r="317" spans="1:6" ht="17.25">
      <c r="A317" s="456" t="s">
        <v>110</v>
      </c>
      <c r="B317" s="457" t="s">
        <v>127</v>
      </c>
      <c r="C317" s="412"/>
      <c r="D317" s="420"/>
      <c r="E317" s="556"/>
      <c r="F317" s="420"/>
    </row>
    <row r="318" spans="1:6" ht="15">
      <c r="A318" s="421"/>
      <c r="B318" s="510" t="s">
        <v>29</v>
      </c>
      <c r="C318" s="423"/>
      <c r="D318" s="511"/>
      <c r="E318" s="553"/>
      <c r="F318" s="425"/>
    </row>
    <row r="319" spans="1:6" ht="13.5">
      <c r="A319" s="396"/>
      <c r="B319" s="480" t="s">
        <v>30</v>
      </c>
      <c r="C319" s="423"/>
      <c r="D319" s="511"/>
      <c r="E319" s="553"/>
      <c r="F319" s="424"/>
    </row>
    <row r="320" spans="1:6" ht="25.5">
      <c r="A320" s="396" t="s">
        <v>24</v>
      </c>
      <c r="B320" s="480" t="s">
        <v>103</v>
      </c>
      <c r="C320" s="423"/>
      <c r="D320" s="511"/>
      <c r="E320" s="553"/>
      <c r="F320" s="424"/>
    </row>
    <row r="321" spans="1:6" ht="13.5">
      <c r="A321" s="396" t="s">
        <v>25</v>
      </c>
      <c r="B321" s="480" t="s">
        <v>47</v>
      </c>
      <c r="C321" s="423"/>
      <c r="D321" s="511"/>
      <c r="E321" s="553"/>
      <c r="F321" s="424"/>
    </row>
    <row r="322" spans="1:6" ht="13.5">
      <c r="A322" s="396" t="s">
        <v>1</v>
      </c>
      <c r="B322" s="480" t="s">
        <v>39</v>
      </c>
      <c r="C322" s="423"/>
      <c r="D322" s="511"/>
      <c r="E322" s="553"/>
      <c r="F322" s="424"/>
    </row>
    <row r="323" spans="1:6" ht="13.5">
      <c r="A323" s="396" t="s">
        <v>2</v>
      </c>
      <c r="B323" s="480" t="s">
        <v>40</v>
      </c>
      <c r="C323" s="423"/>
      <c r="D323" s="511"/>
      <c r="E323" s="553"/>
      <c r="F323" s="424"/>
    </row>
    <row r="324" spans="1:6" ht="13.5">
      <c r="A324" s="396" t="s">
        <v>3</v>
      </c>
      <c r="B324" s="480" t="s">
        <v>48</v>
      </c>
      <c r="C324" s="423"/>
      <c r="D324" s="511"/>
      <c r="E324" s="553"/>
      <c r="F324" s="424"/>
    </row>
    <row r="325" spans="1:6" ht="13.5">
      <c r="A325" s="396" t="s">
        <v>4</v>
      </c>
      <c r="B325" s="480" t="s">
        <v>41</v>
      </c>
      <c r="C325" s="423"/>
      <c r="D325" s="511"/>
      <c r="E325" s="553"/>
      <c r="F325" s="424"/>
    </row>
    <row r="326" spans="1:6" ht="13.5">
      <c r="A326" s="396" t="s">
        <v>5</v>
      </c>
      <c r="B326" s="480" t="s">
        <v>0</v>
      </c>
      <c r="C326" s="423"/>
      <c r="D326" s="511"/>
      <c r="E326" s="553"/>
      <c r="F326" s="424"/>
    </row>
    <row r="327" spans="1:6" ht="38.25">
      <c r="A327" s="396" t="s">
        <v>8</v>
      </c>
      <c r="B327" s="480" t="s">
        <v>46</v>
      </c>
      <c r="C327" s="423"/>
      <c r="D327" s="511"/>
      <c r="E327" s="553"/>
      <c r="F327" s="424"/>
    </row>
    <row r="328" spans="1:6" ht="13.5">
      <c r="A328" s="396" t="s">
        <v>10</v>
      </c>
      <c r="B328" s="480" t="s">
        <v>50</v>
      </c>
      <c r="C328" s="423"/>
      <c r="D328" s="511"/>
      <c r="E328" s="553"/>
      <c r="F328" s="424"/>
    </row>
    <row r="329" spans="1:6" ht="24.75" customHeight="1">
      <c r="A329" s="396" t="s">
        <v>11</v>
      </c>
      <c r="B329" s="480" t="s">
        <v>49</v>
      </c>
      <c r="C329" s="423"/>
      <c r="D329" s="511"/>
      <c r="E329" s="553"/>
      <c r="F329" s="424"/>
    </row>
    <row r="330" spans="1:6" ht="336.75" customHeight="1">
      <c r="A330" s="396"/>
      <c r="B330" s="393" t="s">
        <v>178</v>
      </c>
      <c r="C330" s="423"/>
      <c r="D330" s="511"/>
      <c r="E330" s="553"/>
      <c r="F330" s="424"/>
    </row>
    <row r="331" spans="1:6" ht="25.5">
      <c r="A331" s="396" t="s">
        <v>26</v>
      </c>
      <c r="B331" s="393" t="s">
        <v>37</v>
      </c>
      <c r="C331" s="423"/>
      <c r="D331" s="511"/>
      <c r="E331" s="576"/>
      <c r="F331" s="424"/>
    </row>
    <row r="332" spans="1:6" ht="13.5">
      <c r="A332" s="396"/>
      <c r="B332" s="515"/>
      <c r="C332" s="363"/>
      <c r="D332" s="511"/>
      <c r="E332" s="576"/>
      <c r="F332" s="512"/>
    </row>
    <row r="333" spans="1:7" ht="108" customHeight="1">
      <c r="A333" s="396" t="s">
        <v>157</v>
      </c>
      <c r="B333" s="516" t="s">
        <v>1483</v>
      </c>
      <c r="C333" s="363" t="s">
        <v>1118</v>
      </c>
      <c r="D333" s="511">
        <v>386.03</v>
      </c>
      <c r="E333" s="558"/>
      <c r="F333" s="512">
        <f>+D333*E333</f>
        <v>0</v>
      </c>
      <c r="G333" s="402"/>
    </row>
    <row r="334" spans="1:6" ht="30">
      <c r="A334" s="396" t="s">
        <v>158</v>
      </c>
      <c r="B334" s="516" t="s">
        <v>1484</v>
      </c>
      <c r="C334" s="358" t="s">
        <v>1120</v>
      </c>
      <c r="D334" s="511">
        <v>389.55</v>
      </c>
      <c r="E334" s="558"/>
      <c r="F334" s="409">
        <f>+D334*E334</f>
        <v>0</v>
      </c>
    </row>
    <row r="335" spans="1:6" ht="16.5">
      <c r="A335" s="396"/>
      <c r="B335" s="517"/>
      <c r="C335" s="423"/>
      <c r="D335" s="511"/>
      <c r="E335" s="576"/>
      <c r="F335" s="424"/>
    </row>
    <row r="336" spans="1:6" ht="15">
      <c r="A336" s="410"/>
      <c r="B336" s="411" t="s">
        <v>129</v>
      </c>
      <c r="C336" s="454"/>
      <c r="D336" s="413"/>
      <c r="E336" s="562"/>
      <c r="F336" s="413">
        <f>SUM(F318:F335)</f>
        <v>0</v>
      </c>
    </row>
    <row r="339" spans="1:6" ht="17.25">
      <c r="A339" s="509" t="s">
        <v>79</v>
      </c>
      <c r="B339" s="457" t="s">
        <v>130</v>
      </c>
      <c r="C339" s="412"/>
      <c r="D339" s="420"/>
      <c r="E339" s="556"/>
      <c r="F339" s="420"/>
    </row>
    <row r="340" spans="1:6" ht="15">
      <c r="A340" s="518"/>
      <c r="B340" s="519" t="s">
        <v>29</v>
      </c>
      <c r="C340" s="358"/>
      <c r="D340" s="520"/>
      <c r="E340" s="553"/>
      <c r="F340" s="425"/>
    </row>
    <row r="341" spans="1:6" ht="13.5">
      <c r="A341" s="396" t="s">
        <v>24</v>
      </c>
      <c r="B341" s="480" t="s">
        <v>30</v>
      </c>
      <c r="C341" s="358"/>
      <c r="D341" s="520"/>
      <c r="E341" s="553"/>
      <c r="F341" s="424"/>
    </row>
    <row r="342" spans="1:6" ht="13.5">
      <c r="A342" s="396" t="s">
        <v>25</v>
      </c>
      <c r="B342" s="480" t="s">
        <v>6</v>
      </c>
      <c r="C342" s="358"/>
      <c r="D342" s="520"/>
      <c r="E342" s="553"/>
      <c r="F342" s="424"/>
    </row>
    <row r="343" spans="1:6" ht="13.5">
      <c r="A343" s="396" t="s">
        <v>1</v>
      </c>
      <c r="B343" s="480" t="s">
        <v>15</v>
      </c>
      <c r="C343" s="358"/>
      <c r="D343" s="520"/>
      <c r="E343" s="553"/>
      <c r="F343" s="424"/>
    </row>
    <row r="344" spans="1:6" ht="13.5">
      <c r="A344" s="396" t="s">
        <v>2</v>
      </c>
      <c r="B344" s="480" t="s">
        <v>16</v>
      </c>
      <c r="C344" s="358"/>
      <c r="D344" s="520"/>
      <c r="E344" s="553"/>
      <c r="F344" s="424"/>
    </row>
    <row r="345" spans="1:6" ht="13.5">
      <c r="A345" s="396" t="s">
        <v>3</v>
      </c>
      <c r="B345" s="480" t="s">
        <v>17</v>
      </c>
      <c r="C345" s="358"/>
      <c r="D345" s="520"/>
      <c r="E345" s="553"/>
      <c r="F345" s="424"/>
    </row>
    <row r="346" spans="1:6" ht="13.5">
      <c r="A346" s="396" t="s">
        <v>4</v>
      </c>
      <c r="B346" s="480" t="s">
        <v>18</v>
      </c>
      <c r="C346" s="358"/>
      <c r="D346" s="520"/>
      <c r="E346" s="553"/>
      <c r="F346" s="424"/>
    </row>
    <row r="347" spans="1:6" ht="25.5">
      <c r="A347" s="396" t="s">
        <v>5</v>
      </c>
      <c r="B347" s="480" t="s">
        <v>9</v>
      </c>
      <c r="C347" s="358"/>
      <c r="D347" s="520"/>
      <c r="E347" s="553"/>
      <c r="F347" s="424"/>
    </row>
    <row r="348" spans="1:6" ht="13.5">
      <c r="A348" s="396" t="s">
        <v>8</v>
      </c>
      <c r="B348" s="480" t="s">
        <v>51</v>
      </c>
      <c r="C348" s="358"/>
      <c r="D348" s="520"/>
      <c r="E348" s="553"/>
      <c r="F348" s="424"/>
    </row>
    <row r="349" spans="1:6" ht="13.5">
      <c r="A349" s="396" t="s">
        <v>10</v>
      </c>
      <c r="B349" s="480" t="s">
        <v>19</v>
      </c>
      <c r="C349" s="358"/>
      <c r="D349" s="520"/>
      <c r="E349" s="553"/>
      <c r="F349" s="424"/>
    </row>
    <row r="350" spans="1:6" ht="25.5">
      <c r="A350" s="396" t="s">
        <v>11</v>
      </c>
      <c r="B350" s="480" t="s">
        <v>20</v>
      </c>
      <c r="C350" s="358"/>
      <c r="D350" s="520"/>
      <c r="E350" s="553"/>
      <c r="F350" s="424"/>
    </row>
    <row r="351" spans="1:6" ht="15">
      <c r="A351" s="396" t="s">
        <v>26</v>
      </c>
      <c r="B351" s="480" t="s">
        <v>226</v>
      </c>
      <c r="C351" s="358"/>
      <c r="D351" s="520"/>
      <c r="E351" s="553"/>
      <c r="F351" s="424"/>
    </row>
    <row r="352" spans="1:6" ht="13.5">
      <c r="A352" s="396" t="s">
        <v>27</v>
      </c>
      <c r="B352" s="480" t="s">
        <v>52</v>
      </c>
      <c r="C352" s="358"/>
      <c r="D352" s="520"/>
      <c r="E352" s="553"/>
      <c r="F352" s="424"/>
    </row>
    <row r="353" spans="1:6" ht="15">
      <c r="A353" s="396" t="s">
        <v>1</v>
      </c>
      <c r="B353" s="480" t="s">
        <v>227</v>
      </c>
      <c r="C353" s="358"/>
      <c r="D353" s="520"/>
      <c r="E353" s="553"/>
      <c r="F353" s="424"/>
    </row>
    <row r="354" spans="1:6" ht="15">
      <c r="A354" s="396" t="s">
        <v>2</v>
      </c>
      <c r="B354" s="480" t="s">
        <v>228</v>
      </c>
      <c r="C354" s="358"/>
      <c r="D354" s="520"/>
      <c r="E354" s="553"/>
      <c r="F354" s="424"/>
    </row>
    <row r="355" spans="1:6" ht="13.5">
      <c r="A355" s="396" t="s">
        <v>3</v>
      </c>
      <c r="B355" s="480" t="s">
        <v>53</v>
      </c>
      <c r="C355" s="358"/>
      <c r="D355" s="520"/>
      <c r="E355" s="553"/>
      <c r="F355" s="424"/>
    </row>
    <row r="356" spans="1:6" ht="15">
      <c r="A356" s="396" t="s">
        <v>4</v>
      </c>
      <c r="B356" s="480" t="s">
        <v>229</v>
      </c>
      <c r="C356" s="358"/>
      <c r="D356" s="520"/>
      <c r="E356" s="553"/>
      <c r="F356" s="424"/>
    </row>
    <row r="357" spans="1:6" ht="15">
      <c r="A357" s="396" t="s">
        <v>5</v>
      </c>
      <c r="B357" s="480" t="s">
        <v>230</v>
      </c>
      <c r="C357" s="358"/>
      <c r="D357" s="520"/>
      <c r="E357" s="553"/>
      <c r="F357" s="424"/>
    </row>
    <row r="358" spans="1:6" ht="40.5" customHeight="1">
      <c r="A358" s="396" t="s">
        <v>28</v>
      </c>
      <c r="B358" s="480" t="s">
        <v>54</v>
      </c>
      <c r="C358" s="358"/>
      <c r="D358" s="520"/>
      <c r="E358" s="553"/>
      <c r="F358" s="424"/>
    </row>
    <row r="359" spans="1:6" ht="25.5">
      <c r="A359" s="396" t="s">
        <v>31</v>
      </c>
      <c r="B359" s="480" t="s">
        <v>102</v>
      </c>
      <c r="C359" s="358"/>
      <c r="D359" s="520"/>
      <c r="E359" s="553"/>
      <c r="F359" s="424"/>
    </row>
    <row r="360" spans="1:6" ht="51">
      <c r="A360" s="396" t="s">
        <v>32</v>
      </c>
      <c r="B360" s="480" t="s">
        <v>179</v>
      </c>
      <c r="C360" s="358"/>
      <c r="D360" s="520"/>
      <c r="E360" s="553"/>
      <c r="F360" s="424"/>
    </row>
    <row r="361" spans="1:6" ht="25.5">
      <c r="A361" s="396" t="s">
        <v>36</v>
      </c>
      <c r="B361" s="480" t="s">
        <v>76</v>
      </c>
      <c r="C361" s="358"/>
      <c r="D361" s="520"/>
      <c r="E361" s="553"/>
      <c r="F361" s="424"/>
    </row>
    <row r="362" spans="1:6" ht="27.75" customHeight="1">
      <c r="A362" s="396" t="s">
        <v>38</v>
      </c>
      <c r="B362" s="480" t="s">
        <v>55</v>
      </c>
      <c r="C362" s="358"/>
      <c r="D362" s="520"/>
      <c r="E362" s="553"/>
      <c r="F362" s="424"/>
    </row>
    <row r="363" spans="1:6" ht="17.25" customHeight="1">
      <c r="A363" s="396" t="s">
        <v>108</v>
      </c>
      <c r="B363" s="480" t="s">
        <v>58</v>
      </c>
      <c r="C363" s="358"/>
      <c r="D363" s="520"/>
      <c r="E363" s="553"/>
      <c r="F363" s="424"/>
    </row>
    <row r="364" spans="1:6" ht="337.5" customHeight="1">
      <c r="A364" s="396" t="s">
        <v>109</v>
      </c>
      <c r="B364" s="393" t="s">
        <v>178</v>
      </c>
      <c r="C364" s="358"/>
      <c r="D364" s="520"/>
      <c r="E364" s="553"/>
      <c r="F364" s="424"/>
    </row>
    <row r="365" spans="1:6" ht="25.5">
      <c r="A365" s="396" t="s">
        <v>397</v>
      </c>
      <c r="B365" s="393" t="s">
        <v>37</v>
      </c>
      <c r="C365" s="423"/>
      <c r="D365" s="511"/>
      <c r="E365" s="576"/>
      <c r="F365" s="424"/>
    </row>
    <row r="366" spans="1:6" ht="16.5">
      <c r="A366" s="396"/>
      <c r="B366" s="461"/>
      <c r="C366" s="423"/>
      <c r="D366" s="511"/>
      <c r="E366" s="576"/>
      <c r="F366" s="424"/>
    </row>
    <row r="367" spans="1:6" ht="222" customHeight="1">
      <c r="A367" s="396" t="s">
        <v>159</v>
      </c>
      <c r="B367" s="460" t="s">
        <v>1073</v>
      </c>
      <c r="C367" s="423" t="s">
        <v>1118</v>
      </c>
      <c r="D367" s="511">
        <v>49.38</v>
      </c>
      <c r="E367" s="577"/>
      <c r="F367" s="424">
        <f aca="true" t="shared" si="10" ref="F367:F376">+D367*E367</f>
        <v>0</v>
      </c>
    </row>
    <row r="368" spans="1:6" ht="304.5" customHeight="1">
      <c r="A368" s="396" t="s">
        <v>160</v>
      </c>
      <c r="B368" s="460" t="s">
        <v>1051</v>
      </c>
      <c r="C368" s="423" t="s">
        <v>1118</v>
      </c>
      <c r="D368" s="359">
        <v>45.2</v>
      </c>
      <c r="E368" s="298"/>
      <c r="F368" s="424">
        <f t="shared" si="10"/>
        <v>0</v>
      </c>
    </row>
    <row r="369" spans="1:6" ht="27">
      <c r="A369" s="396"/>
      <c r="B369" s="460" t="s">
        <v>1485</v>
      </c>
      <c r="C369" s="423"/>
      <c r="D369" s="359"/>
      <c r="E369" s="547"/>
      <c r="F369" s="424"/>
    </row>
    <row r="370" spans="1:6" ht="353.25" customHeight="1">
      <c r="A370" s="396" t="s">
        <v>161</v>
      </c>
      <c r="B370" s="460" t="s">
        <v>1486</v>
      </c>
      <c r="C370" s="423" t="s">
        <v>1118</v>
      </c>
      <c r="D370" s="333">
        <v>18.4</v>
      </c>
      <c r="E370" s="298"/>
      <c r="F370" s="424">
        <f t="shared" si="10"/>
        <v>0</v>
      </c>
    </row>
    <row r="371" spans="1:6" ht="27">
      <c r="A371" s="396"/>
      <c r="B371" s="460" t="s">
        <v>1485</v>
      </c>
      <c r="C371" s="423"/>
      <c r="D371" s="333"/>
      <c r="E371" s="542"/>
      <c r="F371" s="424"/>
    </row>
    <row r="372" spans="1:6" ht="179.25" customHeight="1">
      <c r="A372" s="396" t="s">
        <v>162</v>
      </c>
      <c r="B372" s="460" t="s">
        <v>1062</v>
      </c>
      <c r="C372" s="423" t="s">
        <v>1118</v>
      </c>
      <c r="D372" s="333">
        <v>38.9</v>
      </c>
      <c r="E372" s="298"/>
      <c r="F372" s="424">
        <f t="shared" si="10"/>
        <v>0</v>
      </c>
    </row>
    <row r="373" spans="1:6" ht="181.5" customHeight="1">
      <c r="A373" s="452" t="s">
        <v>163</v>
      </c>
      <c r="B373" s="460" t="s">
        <v>1052</v>
      </c>
      <c r="C373" s="423" t="s">
        <v>1118</v>
      </c>
      <c r="D373" s="364">
        <v>7.4</v>
      </c>
      <c r="E373" s="298"/>
      <c r="F373" s="359">
        <f t="shared" si="10"/>
        <v>0</v>
      </c>
    </row>
    <row r="374" spans="1:6" ht="195" customHeight="1">
      <c r="A374" s="452" t="s">
        <v>164</v>
      </c>
      <c r="B374" s="460" t="s">
        <v>1053</v>
      </c>
      <c r="C374" s="423" t="s">
        <v>1118</v>
      </c>
      <c r="D374" s="364">
        <v>40.38</v>
      </c>
      <c r="E374" s="298"/>
      <c r="F374" s="359">
        <f t="shared" si="10"/>
        <v>0</v>
      </c>
    </row>
    <row r="375" spans="1:6" ht="262.5" customHeight="1">
      <c r="A375" s="521" t="s">
        <v>165</v>
      </c>
      <c r="B375" s="460" t="s">
        <v>1054</v>
      </c>
      <c r="C375" s="423" t="s">
        <v>1118</v>
      </c>
      <c r="D375" s="364">
        <v>17.5</v>
      </c>
      <c r="E375" s="298"/>
      <c r="F375" s="359">
        <f t="shared" si="10"/>
        <v>0</v>
      </c>
    </row>
    <row r="376" spans="1:6" ht="208.5" customHeight="1">
      <c r="A376" s="452" t="s">
        <v>166</v>
      </c>
      <c r="B376" s="460" t="s">
        <v>1055</v>
      </c>
      <c r="C376" s="423" t="s">
        <v>1118</v>
      </c>
      <c r="D376" s="364">
        <v>26.25</v>
      </c>
      <c r="E376" s="298"/>
      <c r="F376" s="359">
        <f t="shared" si="10"/>
        <v>0</v>
      </c>
    </row>
    <row r="377" spans="1:6" ht="126.75" customHeight="1">
      <c r="A377" s="396" t="s">
        <v>167</v>
      </c>
      <c r="B377" s="459" t="s">
        <v>1056</v>
      </c>
      <c r="C377" s="358" t="s">
        <v>1118</v>
      </c>
      <c r="D377" s="359">
        <v>31.5</v>
      </c>
      <c r="E377" s="298"/>
      <c r="F377" s="359">
        <f aca="true" t="shared" si="11" ref="F377:F383">+D377*E377</f>
        <v>0</v>
      </c>
    </row>
    <row r="378" spans="1:6" ht="169.5" customHeight="1">
      <c r="A378" s="396" t="s">
        <v>168</v>
      </c>
      <c r="B378" s="459" t="s">
        <v>1152</v>
      </c>
      <c r="C378" s="358" t="s">
        <v>1118</v>
      </c>
      <c r="D378" s="359">
        <v>156.64</v>
      </c>
      <c r="E378" s="298"/>
      <c r="F378" s="359">
        <f t="shared" si="11"/>
        <v>0</v>
      </c>
    </row>
    <row r="379" spans="1:6" ht="153.75" customHeight="1">
      <c r="A379" s="396" t="s">
        <v>319</v>
      </c>
      <c r="B379" s="459" t="s">
        <v>1153</v>
      </c>
      <c r="C379" s="358" t="s">
        <v>1118</v>
      </c>
      <c r="D379" s="359">
        <v>6.55</v>
      </c>
      <c r="E379" s="298"/>
      <c r="F379" s="359">
        <f t="shared" si="11"/>
        <v>0</v>
      </c>
    </row>
    <row r="380" spans="1:6" ht="141" customHeight="1">
      <c r="A380" s="396" t="s">
        <v>320</v>
      </c>
      <c r="B380" s="459" t="s">
        <v>1154</v>
      </c>
      <c r="C380" s="358" t="s">
        <v>1118</v>
      </c>
      <c r="D380" s="359">
        <f>13.73+23.4</f>
        <v>37.129999999999995</v>
      </c>
      <c r="E380" s="298"/>
      <c r="F380" s="359">
        <f t="shared" si="11"/>
        <v>0</v>
      </c>
    </row>
    <row r="381" spans="1:6" ht="96" customHeight="1">
      <c r="A381" s="396" t="s">
        <v>321</v>
      </c>
      <c r="B381" s="459" t="s">
        <v>1057</v>
      </c>
      <c r="C381" s="358" t="s">
        <v>1118</v>
      </c>
      <c r="D381" s="359">
        <f>1.2*1.4*18</f>
        <v>30.24</v>
      </c>
      <c r="E381" s="298"/>
      <c r="F381" s="359">
        <f t="shared" si="11"/>
        <v>0</v>
      </c>
    </row>
    <row r="382" spans="1:6" ht="167.25" customHeight="1">
      <c r="A382" s="396" t="s">
        <v>322</v>
      </c>
      <c r="B382" s="459" t="s">
        <v>1058</v>
      </c>
      <c r="C382" s="358" t="s">
        <v>1118</v>
      </c>
      <c r="D382" s="359">
        <v>14.63</v>
      </c>
      <c r="E382" s="298"/>
      <c r="F382" s="359">
        <f t="shared" si="11"/>
        <v>0</v>
      </c>
    </row>
    <row r="383" spans="1:6" ht="115.5" customHeight="1">
      <c r="A383" s="396" t="s">
        <v>323</v>
      </c>
      <c r="B383" s="459" t="s">
        <v>1059</v>
      </c>
      <c r="C383" s="358" t="s">
        <v>1118</v>
      </c>
      <c r="D383" s="359">
        <v>165.65</v>
      </c>
      <c r="E383" s="298"/>
      <c r="F383" s="359">
        <f t="shared" si="11"/>
        <v>0</v>
      </c>
    </row>
    <row r="384" spans="1:6" ht="21" customHeight="1">
      <c r="A384" s="396" t="s">
        <v>324</v>
      </c>
      <c r="B384" s="460" t="s">
        <v>1060</v>
      </c>
      <c r="C384" s="423" t="s">
        <v>1120</v>
      </c>
      <c r="D384" s="359">
        <v>210</v>
      </c>
      <c r="E384" s="558"/>
      <c r="F384" s="424">
        <f>+D384*E384</f>
        <v>0</v>
      </c>
    </row>
    <row r="385" spans="1:6" ht="19.5" customHeight="1">
      <c r="A385" s="396" t="s">
        <v>325</v>
      </c>
      <c r="B385" s="460" t="s">
        <v>1061</v>
      </c>
      <c r="C385" s="423" t="s">
        <v>1120</v>
      </c>
      <c r="D385" s="359">
        <v>95</v>
      </c>
      <c r="E385" s="298"/>
      <c r="F385" s="424">
        <f>+D385*E385</f>
        <v>0</v>
      </c>
    </row>
    <row r="386" spans="1:6" ht="101.25" customHeight="1">
      <c r="A386" s="396" t="s">
        <v>1071</v>
      </c>
      <c r="B386" s="460" t="s">
        <v>1072</v>
      </c>
      <c r="C386" s="358" t="s">
        <v>1118</v>
      </c>
      <c r="D386" s="359">
        <v>15.85</v>
      </c>
      <c r="E386" s="298"/>
      <c r="F386" s="359">
        <f>+D386*E386</f>
        <v>0</v>
      </c>
    </row>
    <row r="387" spans="1:6" ht="16.5">
      <c r="A387" s="522"/>
      <c r="B387" s="523"/>
      <c r="C387" s="524"/>
      <c r="D387" s="525"/>
      <c r="E387" s="578"/>
      <c r="F387" s="525"/>
    </row>
    <row r="388" spans="1:6" ht="15">
      <c r="A388" s="526"/>
      <c r="B388" s="411" t="s">
        <v>132</v>
      </c>
      <c r="C388" s="454"/>
      <c r="D388" s="527"/>
      <c r="E388" s="562"/>
      <c r="F388" s="413">
        <f>SUM(F340:F387)</f>
        <v>0</v>
      </c>
    </row>
    <row r="389" ht="13.5">
      <c r="F389" s="530"/>
    </row>
    <row r="390" ht="13.5">
      <c r="F390" s="530"/>
    </row>
    <row r="391" spans="1:6" ht="17.25">
      <c r="A391" s="456" t="s">
        <v>111</v>
      </c>
      <c r="B391" s="457" t="s">
        <v>23</v>
      </c>
      <c r="C391" s="412"/>
      <c r="D391" s="420"/>
      <c r="E391" s="556"/>
      <c r="F391" s="531"/>
    </row>
    <row r="392" spans="1:6" ht="15">
      <c r="A392" s="421"/>
      <c r="B392" s="422" t="s">
        <v>29</v>
      </c>
      <c r="C392" s="423"/>
      <c r="D392" s="424"/>
      <c r="E392" s="553"/>
      <c r="F392" s="424"/>
    </row>
    <row r="393" spans="1:6" ht="13.5">
      <c r="A393" s="396" t="s">
        <v>24</v>
      </c>
      <c r="B393" s="480" t="s">
        <v>30</v>
      </c>
      <c r="C393" s="423"/>
      <c r="D393" s="424"/>
      <c r="E393" s="553"/>
      <c r="F393" s="424"/>
    </row>
    <row r="394" spans="1:6" ht="13.5">
      <c r="A394" s="396" t="s">
        <v>25</v>
      </c>
      <c r="B394" s="480" t="s">
        <v>6</v>
      </c>
      <c r="C394" s="423"/>
      <c r="D394" s="424"/>
      <c r="E394" s="553"/>
      <c r="F394" s="424"/>
    </row>
    <row r="395" spans="1:6" ht="13.5">
      <c r="A395" s="396" t="s">
        <v>1</v>
      </c>
      <c r="B395" s="480" t="s">
        <v>0</v>
      </c>
      <c r="C395" s="423"/>
      <c r="D395" s="424"/>
      <c r="E395" s="553"/>
      <c r="F395" s="424"/>
    </row>
    <row r="396" spans="1:6" ht="13.5">
      <c r="A396" s="396" t="s">
        <v>2</v>
      </c>
      <c r="B396" s="480" t="s">
        <v>13</v>
      </c>
      <c r="C396" s="423"/>
      <c r="D396" s="424"/>
      <c r="E396" s="553"/>
      <c r="F396" s="424"/>
    </row>
    <row r="397" spans="1:6" ht="25.5">
      <c r="A397" s="396" t="s">
        <v>3</v>
      </c>
      <c r="B397" s="480" t="s">
        <v>9</v>
      </c>
      <c r="C397" s="423"/>
      <c r="D397" s="424"/>
      <c r="E397" s="553"/>
      <c r="F397" s="424"/>
    </row>
    <row r="398" spans="1:6" ht="17.25" customHeight="1">
      <c r="A398" s="396" t="s">
        <v>4</v>
      </c>
      <c r="B398" s="480" t="s">
        <v>14</v>
      </c>
      <c r="C398" s="423"/>
      <c r="D398" s="424"/>
      <c r="E398" s="553"/>
      <c r="F398" s="424"/>
    </row>
    <row r="399" spans="1:6" ht="13.5">
      <c r="A399" s="396" t="s">
        <v>5</v>
      </c>
      <c r="B399" s="480" t="s">
        <v>7</v>
      </c>
      <c r="C399" s="423"/>
      <c r="D399" s="424"/>
      <c r="E399" s="553"/>
      <c r="F399" s="424"/>
    </row>
    <row r="400" spans="1:6" ht="339" customHeight="1">
      <c r="A400" s="396"/>
      <c r="B400" s="393" t="s">
        <v>178</v>
      </c>
      <c r="C400" s="423"/>
      <c r="D400" s="424"/>
      <c r="E400" s="553"/>
      <c r="F400" s="424"/>
    </row>
    <row r="401" spans="1:6" ht="27" customHeight="1">
      <c r="A401" s="396" t="s">
        <v>26</v>
      </c>
      <c r="B401" s="393" t="s">
        <v>37</v>
      </c>
      <c r="C401" s="423"/>
      <c r="D401" s="511"/>
      <c r="E401" s="576"/>
      <c r="F401" s="424"/>
    </row>
    <row r="402" spans="1:6" ht="13.5">
      <c r="A402" s="396"/>
      <c r="B402" s="453"/>
      <c r="C402" s="423"/>
      <c r="D402" s="424"/>
      <c r="E402" s="557"/>
      <c r="F402" s="359"/>
    </row>
    <row r="403" spans="1:6" ht="99.75" customHeight="1">
      <c r="A403" s="396" t="s">
        <v>113</v>
      </c>
      <c r="B403" s="486" t="s">
        <v>1144</v>
      </c>
      <c r="C403" s="398" t="s">
        <v>1118</v>
      </c>
      <c r="D403" s="424">
        <v>572.69</v>
      </c>
      <c r="E403" s="558"/>
      <c r="F403" s="424">
        <f aca="true" t="shared" si="12" ref="F403:F409">+D403*E403</f>
        <v>0</v>
      </c>
    </row>
    <row r="404" spans="1:6" ht="74.25" customHeight="1">
      <c r="A404" s="396" t="s">
        <v>114</v>
      </c>
      <c r="B404" s="453" t="s">
        <v>1145</v>
      </c>
      <c r="C404" s="398" t="s">
        <v>1118</v>
      </c>
      <c r="D404" s="424">
        <v>885.25</v>
      </c>
      <c r="E404" s="558"/>
      <c r="F404" s="424">
        <f t="shared" si="12"/>
        <v>0</v>
      </c>
    </row>
    <row r="405" spans="1:6" ht="75" customHeight="1">
      <c r="A405" s="396" t="s">
        <v>115</v>
      </c>
      <c r="B405" s="453" t="s">
        <v>1146</v>
      </c>
      <c r="C405" s="398" t="s">
        <v>1118</v>
      </c>
      <c r="D405" s="424">
        <v>611.95</v>
      </c>
      <c r="E405" s="558"/>
      <c r="F405" s="424">
        <f t="shared" si="12"/>
        <v>0</v>
      </c>
    </row>
    <row r="406" spans="1:6" ht="76.5" customHeight="1">
      <c r="A406" s="396" t="s">
        <v>116</v>
      </c>
      <c r="B406" s="486" t="s">
        <v>1147</v>
      </c>
      <c r="C406" s="398" t="s">
        <v>1118</v>
      </c>
      <c r="D406" s="359">
        <v>55.6</v>
      </c>
      <c r="E406" s="558"/>
      <c r="F406" s="424">
        <f t="shared" si="12"/>
        <v>0</v>
      </c>
    </row>
    <row r="407" spans="1:6" ht="73.5" customHeight="1">
      <c r="A407" s="396" t="s">
        <v>169</v>
      </c>
      <c r="B407" s="486" t="s">
        <v>1148</v>
      </c>
      <c r="C407" s="398" t="s">
        <v>1118</v>
      </c>
      <c r="D407" s="359">
        <v>170.4</v>
      </c>
      <c r="E407" s="558"/>
      <c r="F407" s="424">
        <f t="shared" si="12"/>
        <v>0</v>
      </c>
    </row>
    <row r="408" spans="1:6" ht="102" customHeight="1">
      <c r="A408" s="396" t="s">
        <v>346</v>
      </c>
      <c r="B408" s="486" t="s">
        <v>1149</v>
      </c>
      <c r="C408" s="398" t="s">
        <v>1118</v>
      </c>
      <c r="D408" s="359">
        <v>145.56</v>
      </c>
      <c r="E408" s="558"/>
      <c r="F408" s="424">
        <f t="shared" si="12"/>
        <v>0</v>
      </c>
    </row>
    <row r="409" spans="1:6" ht="45" customHeight="1">
      <c r="A409" s="396" t="s">
        <v>347</v>
      </c>
      <c r="B409" s="453" t="s">
        <v>348</v>
      </c>
      <c r="C409" s="398" t="s">
        <v>1118</v>
      </c>
      <c r="D409" s="359">
        <v>178.2</v>
      </c>
      <c r="E409" s="558"/>
      <c r="F409" s="424">
        <f t="shared" si="12"/>
        <v>0</v>
      </c>
    </row>
    <row r="410" spans="1:6" ht="47.25" customHeight="1">
      <c r="A410" s="396" t="s">
        <v>1049</v>
      </c>
      <c r="B410" s="453" t="s">
        <v>1150</v>
      </c>
      <c r="C410" s="398" t="s">
        <v>1118</v>
      </c>
      <c r="D410" s="359">
        <v>72.96</v>
      </c>
      <c r="E410" s="558"/>
      <c r="F410" s="424">
        <f>+D410*E410</f>
        <v>0</v>
      </c>
    </row>
    <row r="411" spans="1:6" ht="46.5" customHeight="1">
      <c r="A411" s="396" t="s">
        <v>1050</v>
      </c>
      <c r="B411" s="453" t="s">
        <v>1151</v>
      </c>
      <c r="C411" s="398" t="s">
        <v>1118</v>
      </c>
      <c r="D411" s="359">
        <v>22.2</v>
      </c>
      <c r="E411" s="558"/>
      <c r="F411" s="424">
        <f>+D411*E411</f>
        <v>0</v>
      </c>
    </row>
    <row r="412" spans="1:6" ht="13.5">
      <c r="A412" s="492"/>
      <c r="B412" s="493"/>
      <c r="C412" s="340"/>
      <c r="D412" s="341"/>
      <c r="E412" s="543"/>
      <c r="F412" s="341"/>
    </row>
    <row r="413" spans="1:6" ht="15">
      <c r="A413" s="410"/>
      <c r="B413" s="411" t="s">
        <v>75</v>
      </c>
      <c r="C413" s="454"/>
      <c r="D413" s="527"/>
      <c r="E413" s="562"/>
      <c r="F413" s="413">
        <f>SUM(F392:F412)</f>
        <v>0</v>
      </c>
    </row>
    <row r="416" spans="1:6" ht="17.25">
      <c r="A416" s="456" t="s">
        <v>101</v>
      </c>
      <c r="B416" s="457" t="s">
        <v>125</v>
      </c>
      <c r="C416" s="412"/>
      <c r="D416" s="420"/>
      <c r="E416" s="556"/>
      <c r="F416" s="420"/>
    </row>
    <row r="417" spans="1:6" ht="15">
      <c r="A417" s="532"/>
      <c r="B417" s="533" t="s">
        <v>29</v>
      </c>
      <c r="C417" s="423"/>
      <c r="D417" s="511"/>
      <c r="E417" s="553"/>
      <c r="F417" s="425"/>
    </row>
    <row r="418" spans="1:6" ht="13.5">
      <c r="A418" s="396" t="s">
        <v>24</v>
      </c>
      <c r="B418" s="480" t="s">
        <v>30</v>
      </c>
      <c r="C418" s="423"/>
      <c r="D418" s="511"/>
      <c r="E418" s="553"/>
      <c r="F418" s="424"/>
    </row>
    <row r="419" spans="1:6" ht="13.5">
      <c r="A419" s="396" t="s">
        <v>25</v>
      </c>
      <c r="B419" s="480" t="s">
        <v>104</v>
      </c>
      <c r="C419" s="423"/>
      <c r="D419" s="511"/>
      <c r="E419" s="553"/>
      <c r="F419" s="424"/>
    </row>
    <row r="420" spans="1:6" ht="13.5">
      <c r="A420" s="396" t="s">
        <v>26</v>
      </c>
      <c r="B420" s="480" t="s">
        <v>81</v>
      </c>
      <c r="C420" s="423"/>
      <c r="D420" s="511"/>
      <c r="E420" s="553"/>
      <c r="F420" s="424"/>
    </row>
    <row r="421" spans="1:6" ht="25.5">
      <c r="A421" s="396" t="s">
        <v>1</v>
      </c>
      <c r="B421" s="480" t="s">
        <v>82</v>
      </c>
      <c r="C421" s="423"/>
      <c r="D421" s="511"/>
      <c r="E421" s="553"/>
      <c r="F421" s="424"/>
    </row>
    <row r="422" spans="1:6" ht="25.5">
      <c r="A422" s="396" t="s">
        <v>2</v>
      </c>
      <c r="B422" s="480" t="s">
        <v>83</v>
      </c>
      <c r="C422" s="423"/>
      <c r="D422" s="511"/>
      <c r="E422" s="553"/>
      <c r="F422" s="424"/>
    </row>
    <row r="423" spans="1:6" ht="13.5">
      <c r="A423" s="396" t="s">
        <v>3</v>
      </c>
      <c r="B423" s="480" t="s">
        <v>84</v>
      </c>
      <c r="C423" s="423"/>
      <c r="D423" s="511"/>
      <c r="E423" s="553"/>
      <c r="F423" s="424"/>
    </row>
    <row r="424" spans="1:6" ht="13.5">
      <c r="A424" s="396" t="s">
        <v>4</v>
      </c>
      <c r="B424" s="480" t="s">
        <v>85</v>
      </c>
      <c r="C424" s="423"/>
      <c r="D424" s="511"/>
      <c r="E424" s="553"/>
      <c r="F424" s="424"/>
    </row>
    <row r="425" spans="1:6" ht="25.5">
      <c r="A425" s="396" t="s">
        <v>5</v>
      </c>
      <c r="B425" s="480" t="s">
        <v>87</v>
      </c>
      <c r="C425" s="423"/>
      <c r="D425" s="511"/>
      <c r="E425" s="553"/>
      <c r="F425" s="424"/>
    </row>
    <row r="426" spans="1:6" ht="13.5">
      <c r="A426" s="396" t="s">
        <v>8</v>
      </c>
      <c r="B426" s="480" t="s">
        <v>88</v>
      </c>
      <c r="C426" s="423"/>
      <c r="D426" s="511"/>
      <c r="E426" s="553"/>
      <c r="F426" s="424"/>
    </row>
    <row r="427" spans="1:6" ht="13.5">
      <c r="A427" s="396" t="s">
        <v>11</v>
      </c>
      <c r="B427" s="480" t="s">
        <v>12</v>
      </c>
      <c r="C427" s="423"/>
      <c r="D427" s="511"/>
      <c r="E427" s="553"/>
      <c r="F427" s="424"/>
    </row>
    <row r="428" spans="1:6" ht="336" customHeight="1">
      <c r="A428" s="396"/>
      <c r="B428" s="393" t="s">
        <v>178</v>
      </c>
      <c r="C428" s="423"/>
      <c r="D428" s="511"/>
      <c r="E428" s="553"/>
      <c r="F428" s="424"/>
    </row>
    <row r="429" spans="1:6" ht="30" customHeight="1">
      <c r="A429" s="396" t="s">
        <v>26</v>
      </c>
      <c r="B429" s="393" t="s">
        <v>37</v>
      </c>
      <c r="C429" s="423"/>
      <c r="D429" s="511"/>
      <c r="E429" s="576"/>
      <c r="F429" s="424"/>
    </row>
    <row r="430" spans="1:6" ht="41.25" customHeight="1">
      <c r="A430" s="429" t="s">
        <v>117</v>
      </c>
      <c r="B430" s="487" t="s">
        <v>1199</v>
      </c>
      <c r="C430" s="358" t="s">
        <v>134</v>
      </c>
      <c r="D430" s="359">
        <v>18</v>
      </c>
      <c r="E430" s="298"/>
      <c r="F430" s="359">
        <f aca="true" t="shared" si="13" ref="F430:F435">+D430*E430</f>
        <v>0</v>
      </c>
    </row>
    <row r="431" spans="1:6" ht="18.75" customHeight="1">
      <c r="A431" s="396" t="s">
        <v>1045</v>
      </c>
      <c r="B431" s="491" t="s">
        <v>1487</v>
      </c>
      <c r="C431" s="358" t="s">
        <v>134</v>
      </c>
      <c r="D431" s="364">
        <v>1</v>
      </c>
      <c r="E431" s="299"/>
      <c r="F431" s="364">
        <f t="shared" si="13"/>
        <v>0</v>
      </c>
    </row>
    <row r="432" spans="1:6" ht="30.75" customHeight="1">
      <c r="A432" s="396" t="s">
        <v>1143</v>
      </c>
      <c r="B432" s="453" t="s">
        <v>1200</v>
      </c>
      <c r="C432" s="363" t="s">
        <v>134</v>
      </c>
      <c r="D432" s="364">
        <v>1</v>
      </c>
      <c r="E432" s="299"/>
      <c r="F432" s="364">
        <f t="shared" si="13"/>
        <v>0</v>
      </c>
    </row>
    <row r="433" spans="1:6" ht="40.5">
      <c r="A433" s="396" t="s">
        <v>1047</v>
      </c>
      <c r="B433" s="491" t="s">
        <v>1201</v>
      </c>
      <c r="C433" s="363" t="s">
        <v>394</v>
      </c>
      <c r="D433" s="364">
        <f>16*2.5</f>
        <v>40</v>
      </c>
      <c r="E433" s="299"/>
      <c r="F433" s="364">
        <f t="shared" si="13"/>
        <v>0</v>
      </c>
    </row>
    <row r="434" spans="1:6" ht="13.5">
      <c r="A434" s="396" t="s">
        <v>1141</v>
      </c>
      <c r="B434" s="453" t="s">
        <v>1188</v>
      </c>
      <c r="C434" s="363" t="s">
        <v>134</v>
      </c>
      <c r="D434" s="364">
        <v>12</v>
      </c>
      <c r="E434" s="299"/>
      <c r="F434" s="364">
        <f t="shared" si="13"/>
        <v>0</v>
      </c>
    </row>
    <row r="435" spans="1:6" ht="27">
      <c r="A435" s="396" t="s">
        <v>1142</v>
      </c>
      <c r="B435" s="453" t="s">
        <v>1193</v>
      </c>
      <c r="C435" s="363" t="s">
        <v>134</v>
      </c>
      <c r="D435" s="364">
        <v>4</v>
      </c>
      <c r="E435" s="299"/>
      <c r="F435" s="364">
        <f t="shared" si="13"/>
        <v>0</v>
      </c>
    </row>
    <row r="436" spans="1:6" ht="16.5">
      <c r="A436" s="492"/>
      <c r="B436" s="534"/>
      <c r="C436" s="340"/>
      <c r="D436" s="341"/>
      <c r="E436" s="543"/>
      <c r="F436" s="341"/>
    </row>
    <row r="437" spans="1:6" ht="16.5">
      <c r="A437" s="535"/>
      <c r="B437" s="536" t="s">
        <v>131</v>
      </c>
      <c r="C437" s="537"/>
      <c r="D437" s="455"/>
      <c r="E437" s="562"/>
      <c r="F437" s="455">
        <f>SUM(F417:F436)</f>
        <v>0</v>
      </c>
    </row>
    <row r="440" spans="1:6" ht="17.25">
      <c r="A440" s="456" t="s">
        <v>300</v>
      </c>
      <c r="B440" s="457" t="s">
        <v>301</v>
      </c>
      <c r="C440" s="412"/>
      <c r="D440" s="420"/>
      <c r="E440" s="556"/>
      <c r="F440" s="420"/>
    </row>
    <row r="441" spans="1:6" ht="15">
      <c r="A441" s="532"/>
      <c r="B441" s="533" t="s">
        <v>29</v>
      </c>
      <c r="C441" s="423"/>
      <c r="D441" s="511"/>
      <c r="E441" s="553"/>
      <c r="F441" s="425"/>
    </row>
    <row r="442" spans="1:6" ht="13.5">
      <c r="A442" s="396" t="s">
        <v>24</v>
      </c>
      <c r="B442" s="480" t="s">
        <v>30</v>
      </c>
      <c r="C442" s="423"/>
      <c r="D442" s="511"/>
      <c r="E442" s="553"/>
      <c r="F442" s="424"/>
    </row>
    <row r="443" spans="1:6" ht="13.5">
      <c r="A443" s="396" t="s">
        <v>25</v>
      </c>
      <c r="B443" s="480" t="s">
        <v>104</v>
      </c>
      <c r="C443" s="423"/>
      <c r="D443" s="511"/>
      <c r="E443" s="553"/>
      <c r="F443" s="424"/>
    </row>
    <row r="444" spans="1:6" ht="13.5">
      <c r="A444" s="396" t="s">
        <v>26</v>
      </c>
      <c r="B444" s="480" t="s">
        <v>81</v>
      </c>
      <c r="C444" s="423"/>
      <c r="D444" s="511"/>
      <c r="E444" s="553"/>
      <c r="F444" s="424"/>
    </row>
    <row r="445" spans="1:6" ht="25.5">
      <c r="A445" s="396" t="s">
        <v>1</v>
      </c>
      <c r="B445" s="480" t="s">
        <v>82</v>
      </c>
      <c r="C445" s="423"/>
      <c r="D445" s="511"/>
      <c r="E445" s="553"/>
      <c r="F445" s="424"/>
    </row>
    <row r="446" spans="1:6" ht="25.5">
      <c r="A446" s="396" t="s">
        <v>2</v>
      </c>
      <c r="B446" s="480" t="s">
        <v>83</v>
      </c>
      <c r="C446" s="423"/>
      <c r="D446" s="511"/>
      <c r="E446" s="553"/>
      <c r="F446" s="424"/>
    </row>
    <row r="447" spans="1:6" ht="13.5">
      <c r="A447" s="396" t="s">
        <v>3</v>
      </c>
      <c r="B447" s="480" t="s">
        <v>84</v>
      </c>
      <c r="C447" s="423"/>
      <c r="D447" s="511"/>
      <c r="E447" s="553"/>
      <c r="F447" s="424"/>
    </row>
    <row r="448" spans="1:6" ht="13.5">
      <c r="A448" s="396" t="s">
        <v>4</v>
      </c>
      <c r="B448" s="480" t="s">
        <v>85</v>
      </c>
      <c r="C448" s="423"/>
      <c r="D448" s="511"/>
      <c r="E448" s="553"/>
      <c r="F448" s="424"/>
    </row>
    <row r="449" spans="1:6" ht="25.5">
      <c r="A449" s="396" t="s">
        <v>5</v>
      </c>
      <c r="B449" s="480" t="s">
        <v>87</v>
      </c>
      <c r="C449" s="423"/>
      <c r="D449" s="511"/>
      <c r="E449" s="553"/>
      <c r="F449" s="424"/>
    </row>
    <row r="450" spans="1:6" ht="13.5">
      <c r="A450" s="396" t="s">
        <v>8</v>
      </c>
      <c r="B450" s="480" t="s">
        <v>88</v>
      </c>
      <c r="C450" s="423"/>
      <c r="D450" s="511"/>
      <c r="E450" s="553"/>
      <c r="F450" s="424"/>
    </row>
    <row r="451" spans="1:6" ht="13.5">
      <c r="A451" s="396" t="s">
        <v>11</v>
      </c>
      <c r="B451" s="480" t="s">
        <v>12</v>
      </c>
      <c r="C451" s="423"/>
      <c r="D451" s="511"/>
      <c r="E451" s="553"/>
      <c r="F451" s="424"/>
    </row>
    <row r="452" spans="1:6" ht="339.75" customHeight="1">
      <c r="A452" s="396"/>
      <c r="B452" s="393" t="s">
        <v>178</v>
      </c>
      <c r="C452" s="423"/>
      <c r="D452" s="511"/>
      <c r="E452" s="553"/>
      <c r="F452" s="424"/>
    </row>
    <row r="453" spans="1:6" ht="29.25" customHeight="1">
      <c r="A453" s="396" t="s">
        <v>26</v>
      </c>
      <c r="B453" s="393" t="s">
        <v>37</v>
      </c>
      <c r="C453" s="423"/>
      <c r="D453" s="511"/>
      <c r="E453" s="576"/>
      <c r="F453" s="424"/>
    </row>
    <row r="454" spans="1:6" ht="112.5" customHeight="1">
      <c r="A454" s="429" t="s">
        <v>302</v>
      </c>
      <c r="B454" s="486" t="s">
        <v>1423</v>
      </c>
      <c r="C454" s="358" t="s">
        <v>1118</v>
      </c>
      <c r="D454" s="359">
        <v>146.2</v>
      </c>
      <c r="E454" s="298"/>
      <c r="F454" s="359">
        <f>+D454*E454</f>
        <v>0</v>
      </c>
    </row>
    <row r="455" spans="1:6" ht="33.75" customHeight="1">
      <c r="A455" s="396" t="s">
        <v>304</v>
      </c>
      <c r="B455" s="538" t="s">
        <v>359</v>
      </c>
      <c r="C455" s="358" t="s">
        <v>1118</v>
      </c>
      <c r="D455" s="359">
        <v>24.2</v>
      </c>
      <c r="E455" s="298"/>
      <c r="F455" s="359">
        <f>+D455*E455</f>
        <v>0</v>
      </c>
    </row>
    <row r="456" spans="1:6" ht="16.5">
      <c r="A456" s="492"/>
      <c r="B456" s="534"/>
      <c r="C456" s="340"/>
      <c r="D456" s="341"/>
      <c r="E456" s="543"/>
      <c r="F456" s="341"/>
    </row>
    <row r="457" spans="1:6" s="237" customFormat="1" ht="15">
      <c r="A457" s="410"/>
      <c r="B457" s="411" t="s">
        <v>303</v>
      </c>
      <c r="C457" s="454"/>
      <c r="D457" s="455"/>
      <c r="E457" s="562"/>
      <c r="F457" s="455">
        <f>SUM(F441:F456)</f>
        <v>0</v>
      </c>
    </row>
  </sheetData>
  <sheetProtection password="C6E1" sheet="1" selectLockedCells="1"/>
  <printOptions/>
  <pageMargins left="0.15748031496062992" right="0.03937007874015748" top="0.35433070866141736" bottom="0.4330708661417323" header="0" footer="0.11811023622047245"/>
  <pageSetup horizontalDpi="600" verticalDpi="600" orientation="portrait" paperSize="9" scale="96" r:id="rId1"/>
  <headerFooter>
    <oddHeader>&amp;L&amp;D&amp;C________________________________________________________________________________________
&amp;R&amp;"Arial,Krepko"&amp;8BIRO APIS d.o.o.; Zemljemerska ulica 10; 1000 Ljubljana</oddHeader>
    <oddFooter>&amp;L
&amp;8&amp;F 
&amp;R&amp;"Arial,Krepko"
&amp;P&amp;"Arial,Navadno"&amp;8/&amp;N</oddFooter>
  </headerFooter>
  <rowBreaks count="11" manualBreakCount="11">
    <brk id="21" max="5" man="1"/>
    <brk id="89" max="255" man="1"/>
    <brk id="152" max="5" man="1"/>
    <brk id="182" max="255" man="1"/>
    <brk id="248" max="255" man="1"/>
    <brk id="289" max="5" man="1"/>
    <brk id="315" max="5" man="1"/>
    <brk id="337" max="5" man="1"/>
    <brk id="389" max="5" man="1"/>
    <brk id="414" max="5" man="1"/>
    <brk id="438" max="255" man="1"/>
  </rowBreaks>
</worksheet>
</file>

<file path=xl/worksheets/sheet4.xml><?xml version="1.0" encoding="utf-8"?>
<worksheet xmlns="http://schemas.openxmlformats.org/spreadsheetml/2006/main" xmlns:r="http://schemas.openxmlformats.org/officeDocument/2006/relationships">
  <sheetPr>
    <tabColor rgb="FF00FFFF"/>
  </sheetPr>
  <dimension ref="A2:F122"/>
  <sheetViews>
    <sheetView view="pageBreakPreview" zoomScaleSheetLayoutView="100" zoomScalePageLayoutView="0" workbookViewId="0" topLeftCell="A1">
      <selection activeCell="E9" sqref="E9"/>
    </sheetView>
  </sheetViews>
  <sheetFormatPr defaultColWidth="9.140625" defaultRowHeight="12.75"/>
  <cols>
    <col min="1" max="1" width="6.7109375" style="74" customWidth="1"/>
    <col min="2" max="2" width="53.57421875" style="74" customWidth="1"/>
    <col min="3" max="3" width="4.57421875" style="112" customWidth="1"/>
    <col min="4" max="4" width="8.140625" style="74" customWidth="1"/>
    <col min="5" max="5" width="9.140625" style="587" customWidth="1"/>
    <col min="6" max="6" width="13.7109375" style="74" customWidth="1"/>
    <col min="7" max="16384" width="9.140625" style="74" customWidth="1"/>
  </cols>
  <sheetData>
    <row r="2" spans="1:6" ht="22.5">
      <c r="A2" s="261" t="s">
        <v>432</v>
      </c>
      <c r="B2" s="262" t="s">
        <v>1412</v>
      </c>
      <c r="C2" s="263"/>
      <c r="D2" s="264"/>
      <c r="E2" s="580"/>
      <c r="F2" s="265"/>
    </row>
    <row r="3" spans="1:6" ht="15">
      <c r="A3" s="42" t="s">
        <v>33</v>
      </c>
      <c r="B3" s="42" t="s">
        <v>34</v>
      </c>
      <c r="C3" s="44" t="s">
        <v>45</v>
      </c>
      <c r="D3" s="43" t="s">
        <v>44</v>
      </c>
      <c r="E3" s="581" t="s">
        <v>90</v>
      </c>
      <c r="F3" s="45" t="s">
        <v>35</v>
      </c>
    </row>
    <row r="4" spans="1:6" ht="363" customHeight="1">
      <c r="A4" s="266"/>
      <c r="B4" s="111" t="s">
        <v>178</v>
      </c>
      <c r="C4" s="267"/>
      <c r="D4" s="268"/>
      <c r="E4" s="582"/>
      <c r="F4" s="268"/>
    </row>
    <row r="5" spans="1:5" ht="15">
      <c r="A5" s="269"/>
      <c r="B5" s="270"/>
      <c r="D5" s="76"/>
      <c r="E5" s="583"/>
    </row>
    <row r="6" spans="1:6" ht="15">
      <c r="A6" s="271" t="s">
        <v>24</v>
      </c>
      <c r="B6" s="272" t="s">
        <v>385</v>
      </c>
      <c r="C6" s="273"/>
      <c r="D6" s="274"/>
      <c r="E6" s="584"/>
      <c r="F6" s="275"/>
    </row>
    <row r="7" spans="1:6" ht="15">
      <c r="A7" s="271"/>
      <c r="B7" s="272" t="s">
        <v>386</v>
      </c>
      <c r="C7" s="273"/>
      <c r="D7" s="274"/>
      <c r="E7" s="584"/>
      <c r="F7" s="275"/>
    </row>
    <row r="8" spans="1:6" ht="15">
      <c r="A8" s="271"/>
      <c r="B8" s="272" t="s">
        <v>387</v>
      </c>
      <c r="C8" s="276" t="s">
        <v>134</v>
      </c>
      <c r="D8" s="277">
        <v>1</v>
      </c>
      <c r="E8" s="585"/>
      <c r="F8" s="275">
        <f>D8*E8</f>
        <v>0</v>
      </c>
    </row>
    <row r="9" spans="1:6" ht="15">
      <c r="A9" s="278"/>
      <c r="B9" s="279"/>
      <c r="C9" s="276"/>
      <c r="D9" s="277"/>
      <c r="E9" s="586"/>
      <c r="F9" s="279"/>
    </row>
    <row r="10" spans="1:6" ht="15">
      <c r="A10" s="280" t="s">
        <v>25</v>
      </c>
      <c r="B10" s="279" t="s">
        <v>1263</v>
      </c>
      <c r="C10" s="276" t="s">
        <v>388</v>
      </c>
      <c r="D10" s="277">
        <v>23.5</v>
      </c>
      <c r="E10" s="585"/>
      <c r="F10" s="279">
        <f>D10*E10</f>
        <v>0</v>
      </c>
    </row>
    <row r="11" spans="1:6" ht="15">
      <c r="A11" s="280"/>
      <c r="B11" s="279"/>
      <c r="C11" s="276"/>
      <c r="D11" s="277"/>
      <c r="E11" s="586"/>
      <c r="F11" s="279"/>
    </row>
    <row r="12" spans="1:6" ht="30">
      <c r="A12" s="280" t="s">
        <v>26</v>
      </c>
      <c r="B12" s="297" t="s">
        <v>1488</v>
      </c>
      <c r="C12" s="276" t="s">
        <v>380</v>
      </c>
      <c r="D12" s="277">
        <v>2.303</v>
      </c>
      <c r="E12" s="585"/>
      <c r="F12" s="279">
        <f>D12*E12</f>
        <v>0</v>
      </c>
    </row>
    <row r="13" spans="1:6" ht="15">
      <c r="A13" s="280"/>
      <c r="B13" s="279"/>
      <c r="F13" s="279"/>
    </row>
    <row r="14" spans="1:6" ht="15">
      <c r="A14" s="280" t="s">
        <v>1202</v>
      </c>
      <c r="B14" s="279" t="s">
        <v>1203</v>
      </c>
      <c r="C14" s="112" t="s">
        <v>388</v>
      </c>
      <c r="D14" s="281">
        <v>10</v>
      </c>
      <c r="E14" s="585"/>
      <c r="F14" s="279">
        <f>D14*E14</f>
        <v>0</v>
      </c>
    </row>
    <row r="15" spans="1:6" ht="15">
      <c r="A15" s="280"/>
      <c r="B15" s="279"/>
      <c r="E15" s="586"/>
      <c r="F15" s="279"/>
    </row>
    <row r="16" spans="1:6" ht="15">
      <c r="A16" s="280" t="s">
        <v>28</v>
      </c>
      <c r="B16" s="279" t="s">
        <v>1204</v>
      </c>
      <c r="E16" s="586"/>
      <c r="F16" s="279"/>
    </row>
    <row r="17" spans="1:6" ht="15">
      <c r="A17" s="280"/>
      <c r="B17" s="279" t="s">
        <v>1205</v>
      </c>
      <c r="E17" s="586"/>
      <c r="F17" s="279"/>
    </row>
    <row r="18" spans="1:6" ht="15">
      <c r="A18" s="280"/>
      <c r="B18" s="279" t="s">
        <v>1206</v>
      </c>
      <c r="E18" s="586"/>
      <c r="F18" s="279"/>
    </row>
    <row r="19" spans="1:6" ht="15">
      <c r="A19" s="280"/>
      <c r="B19" s="279"/>
      <c r="C19" s="112" t="s">
        <v>394</v>
      </c>
      <c r="D19" s="281">
        <v>6.5</v>
      </c>
      <c r="E19" s="585"/>
      <c r="F19" s="279">
        <f>D19*E19</f>
        <v>0</v>
      </c>
    </row>
    <row r="20" spans="1:6" ht="15">
      <c r="A20" s="280"/>
      <c r="B20" s="279"/>
      <c r="D20" s="281"/>
      <c r="E20" s="586"/>
      <c r="F20" s="279"/>
    </row>
    <row r="21" spans="1:6" ht="15">
      <c r="A21" s="280" t="s">
        <v>31</v>
      </c>
      <c r="B21" s="279" t="s">
        <v>1207</v>
      </c>
      <c r="E21" s="586"/>
      <c r="F21" s="279"/>
    </row>
    <row r="22" spans="1:6" ht="12.75" customHeight="1">
      <c r="A22" s="280"/>
      <c r="B22" s="279" t="s">
        <v>1208</v>
      </c>
      <c r="E22" s="586"/>
      <c r="F22" s="279"/>
    </row>
    <row r="23" spans="1:6" ht="15">
      <c r="A23" s="280"/>
      <c r="B23" s="279" t="s">
        <v>1209</v>
      </c>
      <c r="C23" s="112" t="s">
        <v>388</v>
      </c>
      <c r="D23" s="281">
        <v>6</v>
      </c>
      <c r="E23" s="585"/>
      <c r="F23" s="279">
        <f>D23*E23</f>
        <v>0</v>
      </c>
    </row>
    <row r="24" spans="1:6" ht="15">
      <c r="A24" s="280"/>
      <c r="B24" s="279"/>
      <c r="E24" s="586"/>
      <c r="F24" s="279"/>
    </row>
    <row r="25" spans="1:6" ht="15">
      <c r="A25" s="75" t="s">
        <v>32</v>
      </c>
      <c r="B25" s="282" t="s">
        <v>389</v>
      </c>
      <c r="D25" s="84"/>
      <c r="E25" s="586"/>
      <c r="F25" s="279"/>
    </row>
    <row r="26" spans="1:6" ht="15">
      <c r="A26" s="75"/>
      <c r="B26" s="74" t="s">
        <v>390</v>
      </c>
      <c r="D26" s="84"/>
      <c r="E26" s="586"/>
      <c r="F26" s="279"/>
    </row>
    <row r="27" spans="1:6" ht="15">
      <c r="A27" s="75"/>
      <c r="B27" s="282" t="s">
        <v>391</v>
      </c>
      <c r="C27" s="283" t="s">
        <v>380</v>
      </c>
      <c r="D27" s="80">
        <v>1.29654</v>
      </c>
      <c r="E27" s="585"/>
      <c r="F27" s="279">
        <f>D27*E27</f>
        <v>0</v>
      </c>
    </row>
    <row r="28" spans="1:6" ht="15">
      <c r="A28" s="271"/>
      <c r="B28" s="282"/>
      <c r="D28" s="76"/>
      <c r="E28" s="586"/>
      <c r="F28" s="279"/>
    </row>
    <row r="29" spans="1:6" ht="15">
      <c r="A29" s="271" t="s">
        <v>36</v>
      </c>
      <c r="B29" s="282" t="s">
        <v>1210</v>
      </c>
      <c r="D29" s="76"/>
      <c r="E29" s="586"/>
      <c r="F29" s="279"/>
    </row>
    <row r="30" spans="1:6" ht="15">
      <c r="A30" s="271"/>
      <c r="B30" s="282" t="s">
        <v>1211</v>
      </c>
      <c r="D30" s="76"/>
      <c r="E30" s="586"/>
      <c r="F30" s="279"/>
    </row>
    <row r="31" spans="1:6" ht="15">
      <c r="A31" s="271"/>
      <c r="B31" s="282" t="s">
        <v>1212</v>
      </c>
      <c r="D31" s="284"/>
      <c r="E31" s="586"/>
      <c r="F31" s="279"/>
    </row>
    <row r="32" spans="1:6" ht="15">
      <c r="A32" s="271"/>
      <c r="B32" s="282" t="s">
        <v>1213</v>
      </c>
      <c r="C32" s="112" t="s">
        <v>380</v>
      </c>
      <c r="D32" s="284">
        <v>7</v>
      </c>
      <c r="E32" s="585"/>
      <c r="F32" s="279">
        <f>D32*E32</f>
        <v>0</v>
      </c>
    </row>
    <row r="33" spans="1:5" ht="15">
      <c r="A33" s="271"/>
      <c r="B33" s="282"/>
      <c r="C33" s="74"/>
      <c r="E33" s="586"/>
    </row>
    <row r="34" spans="1:6" ht="15">
      <c r="A34" s="271" t="s">
        <v>38</v>
      </c>
      <c r="B34" s="282" t="s">
        <v>1214</v>
      </c>
      <c r="C34" s="112" t="s">
        <v>394</v>
      </c>
      <c r="D34" s="284">
        <v>10</v>
      </c>
      <c r="E34" s="585"/>
      <c r="F34" s="279">
        <f>D34*E34</f>
        <v>0</v>
      </c>
    </row>
    <row r="35" spans="1:6" ht="15">
      <c r="A35" s="271"/>
      <c r="B35" s="282"/>
      <c r="D35" s="76"/>
      <c r="E35" s="586"/>
      <c r="F35" s="279"/>
    </row>
    <row r="36" spans="1:6" ht="15">
      <c r="A36" s="271" t="s">
        <v>108</v>
      </c>
      <c r="B36" s="282" t="s">
        <v>392</v>
      </c>
      <c r="C36" s="285"/>
      <c r="D36" s="80"/>
      <c r="E36" s="586"/>
      <c r="F36" s="279"/>
    </row>
    <row r="37" spans="1:6" ht="15">
      <c r="A37" s="271"/>
      <c r="B37" s="282" t="s">
        <v>393</v>
      </c>
      <c r="C37" s="286" t="s">
        <v>394</v>
      </c>
      <c r="D37" s="287">
        <v>8.225</v>
      </c>
      <c r="E37" s="585"/>
      <c r="F37" s="279">
        <f>D37*E37</f>
        <v>0</v>
      </c>
    </row>
    <row r="38" spans="1:5" ht="15">
      <c r="A38" s="271"/>
      <c r="B38" s="282"/>
      <c r="C38" s="74"/>
      <c r="E38" s="586"/>
    </row>
    <row r="39" spans="1:6" ht="15">
      <c r="A39" s="271" t="s">
        <v>109</v>
      </c>
      <c r="B39" s="282" t="s">
        <v>1215</v>
      </c>
      <c r="C39" s="286"/>
      <c r="D39" s="287"/>
      <c r="E39" s="586"/>
      <c r="F39" s="279"/>
    </row>
    <row r="40" spans="1:6" ht="15">
      <c r="A40" s="271"/>
      <c r="B40" s="282" t="s">
        <v>1216</v>
      </c>
      <c r="C40" s="286"/>
      <c r="D40" s="287"/>
      <c r="E40" s="586"/>
      <c r="F40" s="279"/>
    </row>
    <row r="41" spans="1:6" ht="15">
      <c r="A41" s="271"/>
      <c r="B41" s="282" t="s">
        <v>1217</v>
      </c>
      <c r="C41" s="286" t="s">
        <v>394</v>
      </c>
      <c r="D41" s="287">
        <v>2</v>
      </c>
      <c r="E41" s="585"/>
      <c r="F41" s="279">
        <f>D41*E41</f>
        <v>0</v>
      </c>
    </row>
    <row r="42" spans="1:6" ht="15">
      <c r="A42" s="271"/>
      <c r="B42" s="282"/>
      <c r="C42" s="286"/>
      <c r="D42" s="287"/>
      <c r="E42" s="586"/>
      <c r="F42" s="279"/>
    </row>
    <row r="43" spans="1:6" ht="15">
      <c r="A43" s="271" t="s">
        <v>397</v>
      </c>
      <c r="B43" s="282" t="s">
        <v>1218</v>
      </c>
      <c r="C43" s="286"/>
      <c r="D43" s="287"/>
      <c r="E43" s="586"/>
      <c r="F43" s="279"/>
    </row>
    <row r="44" spans="1:6" ht="15">
      <c r="A44" s="271"/>
      <c r="B44" s="282" t="s">
        <v>1219</v>
      </c>
      <c r="C44" s="286"/>
      <c r="D44" s="287"/>
      <c r="E44" s="586"/>
      <c r="F44" s="279"/>
    </row>
    <row r="45" spans="1:6" ht="15">
      <c r="A45" s="271"/>
      <c r="B45" s="282" t="s">
        <v>1220</v>
      </c>
      <c r="C45" s="276" t="s">
        <v>134</v>
      </c>
      <c r="D45" s="277">
        <v>1</v>
      </c>
      <c r="E45" s="585"/>
      <c r="F45" s="279">
        <f>D45*E45</f>
        <v>0</v>
      </c>
    </row>
    <row r="46" spans="1:6" ht="15">
      <c r="A46" s="271"/>
      <c r="B46" s="272"/>
      <c r="C46" s="276"/>
      <c r="D46" s="277"/>
      <c r="E46" s="586"/>
      <c r="F46" s="279"/>
    </row>
    <row r="47" spans="1:6" ht="15">
      <c r="A47" s="271" t="s">
        <v>399</v>
      </c>
      <c r="B47" s="272" t="s">
        <v>1221</v>
      </c>
      <c r="C47" s="273"/>
      <c r="D47" s="274"/>
      <c r="E47" s="586"/>
      <c r="F47" s="279"/>
    </row>
    <row r="48" spans="1:6" ht="15">
      <c r="A48" s="271"/>
      <c r="B48" s="272" t="s">
        <v>1259</v>
      </c>
      <c r="C48" s="273"/>
      <c r="D48" s="274"/>
      <c r="E48" s="586"/>
      <c r="F48" s="279"/>
    </row>
    <row r="49" spans="1:6" ht="15">
      <c r="A49" s="271"/>
      <c r="B49" s="272" t="s">
        <v>1222</v>
      </c>
      <c r="C49" s="273"/>
      <c r="D49" s="274"/>
      <c r="E49" s="586"/>
      <c r="F49" s="279"/>
    </row>
    <row r="50" spans="1:6" ht="15">
      <c r="A50" s="271"/>
      <c r="B50" s="272" t="s">
        <v>1223</v>
      </c>
      <c r="C50" s="273"/>
      <c r="D50" s="274"/>
      <c r="E50" s="586"/>
      <c r="F50" s="279"/>
    </row>
    <row r="51" spans="1:6" ht="15">
      <c r="A51" s="271"/>
      <c r="B51" s="272" t="s">
        <v>1224</v>
      </c>
      <c r="C51" s="273"/>
      <c r="D51" s="274"/>
      <c r="E51" s="586"/>
      <c r="F51" s="279"/>
    </row>
    <row r="52" spans="1:6" ht="15">
      <c r="A52" s="271"/>
      <c r="B52" s="272" t="s">
        <v>1225</v>
      </c>
      <c r="C52" s="273"/>
      <c r="D52" s="274"/>
      <c r="E52" s="586"/>
      <c r="F52" s="279"/>
    </row>
    <row r="53" spans="1:6" ht="15">
      <c r="A53" s="271"/>
      <c r="B53" s="272" t="s">
        <v>1226</v>
      </c>
      <c r="C53" s="273" t="s">
        <v>134</v>
      </c>
      <c r="D53" s="274">
        <v>1</v>
      </c>
      <c r="E53" s="585"/>
      <c r="F53" s="279">
        <f>D53*E53</f>
        <v>0</v>
      </c>
    </row>
    <row r="54" spans="1:6" ht="15">
      <c r="A54" s="271"/>
      <c r="B54" s="282"/>
      <c r="C54" s="285"/>
      <c r="D54" s="80"/>
      <c r="E54" s="588"/>
      <c r="F54" s="279"/>
    </row>
    <row r="55" spans="1:6" ht="15">
      <c r="A55" s="271" t="s">
        <v>403</v>
      </c>
      <c r="B55" s="282" t="s">
        <v>1227</v>
      </c>
      <c r="C55" s="283"/>
      <c r="D55" s="80"/>
      <c r="E55" s="588"/>
      <c r="F55" s="279"/>
    </row>
    <row r="56" spans="1:6" ht="15">
      <c r="A56" s="271"/>
      <c r="B56" s="282" t="s">
        <v>1228</v>
      </c>
      <c r="C56" s="283" t="s">
        <v>380</v>
      </c>
      <c r="D56" s="80">
        <v>1.7625</v>
      </c>
      <c r="E56" s="585"/>
      <c r="F56" s="279">
        <f>D56*E56</f>
        <v>0</v>
      </c>
    </row>
    <row r="57" spans="1:6" ht="15">
      <c r="A57" s="271"/>
      <c r="B57" s="282"/>
      <c r="C57" s="283"/>
      <c r="D57" s="80"/>
      <c r="E57" s="588"/>
      <c r="F57" s="279"/>
    </row>
    <row r="58" spans="1:6" ht="15">
      <c r="A58" s="271" t="s">
        <v>407</v>
      </c>
      <c r="B58" s="282" t="s">
        <v>1229</v>
      </c>
      <c r="C58" s="283"/>
      <c r="D58" s="80"/>
      <c r="E58" s="588"/>
      <c r="F58" s="279"/>
    </row>
    <row r="59" spans="1:6" ht="15">
      <c r="A59" s="271"/>
      <c r="B59" s="282" t="s">
        <v>395</v>
      </c>
      <c r="C59" s="283" t="s">
        <v>380</v>
      </c>
      <c r="D59" s="80">
        <v>0.8224999999999999</v>
      </c>
      <c r="E59" s="585"/>
      <c r="F59" s="279">
        <f>D59*E59</f>
        <v>0</v>
      </c>
    </row>
    <row r="60" spans="1:6" ht="15">
      <c r="A60" s="271"/>
      <c r="B60" s="282"/>
      <c r="C60" s="283"/>
      <c r="D60" s="80"/>
      <c r="E60" s="588"/>
      <c r="F60" s="279"/>
    </row>
    <row r="61" spans="1:6" ht="15">
      <c r="A61" s="271" t="s">
        <v>410</v>
      </c>
      <c r="B61" s="275" t="s">
        <v>396</v>
      </c>
      <c r="C61" s="283" t="s">
        <v>394</v>
      </c>
      <c r="D61" s="80">
        <v>9.4</v>
      </c>
      <c r="E61" s="585"/>
      <c r="F61" s="279">
        <f>D61*E61</f>
        <v>0</v>
      </c>
    </row>
    <row r="62" spans="1:5" ht="15">
      <c r="A62" s="271"/>
      <c r="B62" s="275"/>
      <c r="E62" s="588"/>
    </row>
    <row r="63" spans="1:6" ht="15">
      <c r="A63" s="271" t="s">
        <v>417</v>
      </c>
      <c r="B63" s="275" t="s">
        <v>398</v>
      </c>
      <c r="C63" s="283" t="s">
        <v>380</v>
      </c>
      <c r="D63" s="80">
        <v>0.8224999999999999</v>
      </c>
      <c r="E63" s="585"/>
      <c r="F63" s="279">
        <f>D63*E63</f>
        <v>0</v>
      </c>
    </row>
    <row r="64" spans="1:5" ht="15">
      <c r="A64" s="271"/>
      <c r="B64" s="275"/>
      <c r="E64" s="588"/>
    </row>
    <row r="65" spans="1:6" ht="15">
      <c r="A65" s="271" t="s">
        <v>422</v>
      </c>
      <c r="B65" s="272" t="s">
        <v>400</v>
      </c>
      <c r="C65" s="288"/>
      <c r="D65" s="289"/>
      <c r="E65" s="588"/>
      <c r="F65" s="279"/>
    </row>
    <row r="66" spans="1:6" ht="15">
      <c r="A66" s="271"/>
      <c r="B66" s="272" t="s">
        <v>401</v>
      </c>
      <c r="C66" s="288"/>
      <c r="D66" s="289"/>
      <c r="E66" s="588"/>
      <c r="F66" s="279"/>
    </row>
    <row r="67" spans="1:6" ht="15">
      <c r="A67" s="271"/>
      <c r="B67" s="272" t="s">
        <v>1230</v>
      </c>
      <c r="C67" s="288"/>
      <c r="D67" s="289"/>
      <c r="E67" s="588"/>
      <c r="F67" s="279"/>
    </row>
    <row r="68" spans="1:6" ht="15">
      <c r="A68" s="271"/>
      <c r="B68" s="272" t="s">
        <v>402</v>
      </c>
      <c r="C68" s="273" t="s">
        <v>327</v>
      </c>
      <c r="D68" s="274">
        <v>11.75</v>
      </c>
      <c r="E68" s="585"/>
      <c r="F68" s="279">
        <f>D68*E68</f>
        <v>0</v>
      </c>
    </row>
    <row r="69" spans="1:6" ht="15">
      <c r="A69" s="271"/>
      <c r="B69" s="272"/>
      <c r="C69" s="273"/>
      <c r="D69" s="274"/>
      <c r="E69" s="588"/>
      <c r="F69" s="279"/>
    </row>
    <row r="70" spans="1:6" ht="15">
      <c r="A70" s="278" t="s">
        <v>423</v>
      </c>
      <c r="B70" s="74" t="s">
        <v>1231</v>
      </c>
      <c r="D70" s="76"/>
      <c r="E70" s="588"/>
      <c r="F70" s="279"/>
    </row>
    <row r="71" spans="1:6" ht="15">
      <c r="A71" s="278"/>
      <c r="B71" s="74" t="s">
        <v>1232</v>
      </c>
      <c r="C71" s="283" t="s">
        <v>394</v>
      </c>
      <c r="D71" s="80">
        <v>3.4</v>
      </c>
      <c r="E71" s="585"/>
      <c r="F71" s="279">
        <f>D71*E71</f>
        <v>0</v>
      </c>
    </row>
    <row r="72" spans="1:6" ht="15">
      <c r="A72" s="278"/>
      <c r="D72" s="76"/>
      <c r="E72" s="588"/>
      <c r="F72" s="279"/>
    </row>
    <row r="73" spans="1:6" ht="15">
      <c r="A73" s="271" t="s">
        <v>427</v>
      </c>
      <c r="B73" s="290" t="s">
        <v>404</v>
      </c>
      <c r="C73" s="285"/>
      <c r="D73" s="80"/>
      <c r="E73" s="588"/>
      <c r="F73" s="279"/>
    </row>
    <row r="74" spans="1:6" ht="15">
      <c r="A74" s="271"/>
      <c r="B74" s="290" t="s">
        <v>405</v>
      </c>
      <c r="C74" s="285"/>
      <c r="D74" s="80"/>
      <c r="E74" s="588"/>
      <c r="F74" s="279"/>
    </row>
    <row r="75" spans="1:6" ht="15">
      <c r="A75" s="271"/>
      <c r="B75" s="290" t="s">
        <v>406</v>
      </c>
      <c r="C75" s="285"/>
      <c r="D75" s="80"/>
      <c r="E75" s="588"/>
      <c r="F75" s="279"/>
    </row>
    <row r="76" spans="1:6" ht="15">
      <c r="A76" s="271"/>
      <c r="B76" s="290" t="s">
        <v>1233</v>
      </c>
      <c r="C76" s="283" t="s">
        <v>380</v>
      </c>
      <c r="D76" s="80">
        <v>1</v>
      </c>
      <c r="E76" s="585"/>
      <c r="F76" s="279">
        <f>D76*E76</f>
        <v>0</v>
      </c>
    </row>
    <row r="77" spans="1:6" ht="15">
      <c r="A77" s="271"/>
      <c r="B77" s="282"/>
      <c r="C77" s="283"/>
      <c r="D77" s="80"/>
      <c r="E77" s="588"/>
      <c r="F77" s="279"/>
    </row>
    <row r="78" spans="1:6" ht="15">
      <c r="A78" s="271" t="s">
        <v>428</v>
      </c>
      <c r="B78" s="282" t="s">
        <v>1234</v>
      </c>
      <c r="C78" s="283"/>
      <c r="D78" s="80"/>
      <c r="E78" s="588"/>
      <c r="F78" s="279"/>
    </row>
    <row r="79" spans="1:6" ht="15">
      <c r="A79" s="271"/>
      <c r="B79" s="282" t="s">
        <v>1235</v>
      </c>
      <c r="C79" s="283"/>
      <c r="D79" s="80"/>
      <c r="E79" s="588"/>
      <c r="F79" s="279"/>
    </row>
    <row r="80" spans="1:6" ht="15">
      <c r="A80" s="271"/>
      <c r="B80" s="282" t="s">
        <v>1236</v>
      </c>
      <c r="C80" s="283"/>
      <c r="D80" s="80"/>
      <c r="E80" s="588"/>
      <c r="F80" s="279"/>
    </row>
    <row r="81" spans="1:6" ht="15">
      <c r="A81" s="271"/>
      <c r="B81" s="282" t="s">
        <v>1237</v>
      </c>
      <c r="C81" s="283"/>
      <c r="D81" s="80"/>
      <c r="E81" s="588"/>
      <c r="F81" s="279"/>
    </row>
    <row r="82" spans="1:6" ht="15">
      <c r="A82" s="271"/>
      <c r="B82" s="282" t="s">
        <v>1233</v>
      </c>
      <c r="C82" s="283" t="s">
        <v>380</v>
      </c>
      <c r="D82" s="80">
        <v>5.35</v>
      </c>
      <c r="E82" s="585"/>
      <c r="F82" s="279">
        <f>D82*E82</f>
        <v>0</v>
      </c>
    </row>
    <row r="83" spans="1:6" ht="15">
      <c r="A83" s="271"/>
      <c r="B83" s="282"/>
      <c r="C83" s="283"/>
      <c r="D83" s="80"/>
      <c r="E83" s="588"/>
      <c r="F83" s="279"/>
    </row>
    <row r="84" spans="1:6" ht="15">
      <c r="A84" s="271" t="s">
        <v>1238</v>
      </c>
      <c r="B84" s="282" t="s">
        <v>408</v>
      </c>
      <c r="C84" s="283"/>
      <c r="D84" s="80"/>
      <c r="E84" s="588"/>
      <c r="F84" s="279"/>
    </row>
    <row r="85" spans="1:6" ht="15">
      <c r="A85" s="271"/>
      <c r="B85" s="282" t="s">
        <v>409</v>
      </c>
      <c r="C85" s="283" t="s">
        <v>134</v>
      </c>
      <c r="D85" s="80">
        <v>3</v>
      </c>
      <c r="E85" s="585"/>
      <c r="F85" s="279">
        <f>D85*E85</f>
        <v>0</v>
      </c>
    </row>
    <row r="86" spans="1:6" ht="15">
      <c r="A86" s="280"/>
      <c r="B86" s="279"/>
      <c r="C86" s="276"/>
      <c r="D86" s="277"/>
      <c r="E86" s="588"/>
      <c r="F86" s="279"/>
    </row>
    <row r="87" spans="1:6" ht="15">
      <c r="A87" s="280" t="s">
        <v>1239</v>
      </c>
      <c r="B87" s="279" t="s">
        <v>1240</v>
      </c>
      <c r="C87" s="276"/>
      <c r="D87" s="277"/>
      <c r="E87" s="588"/>
      <c r="F87" s="279"/>
    </row>
    <row r="88" spans="1:6" ht="15">
      <c r="A88" s="280"/>
      <c r="B88" s="279" t="s">
        <v>1241</v>
      </c>
      <c r="C88" s="276" t="s">
        <v>388</v>
      </c>
      <c r="D88" s="277">
        <v>8</v>
      </c>
      <c r="E88" s="585"/>
      <c r="F88" s="279">
        <f>D88*E88</f>
        <v>0</v>
      </c>
    </row>
    <row r="89" spans="1:6" ht="15">
      <c r="A89" s="280"/>
      <c r="B89" s="279"/>
      <c r="C89" s="276"/>
      <c r="D89" s="277"/>
      <c r="E89" s="588"/>
      <c r="F89" s="279"/>
    </row>
    <row r="90" spans="1:6" ht="15">
      <c r="A90" s="280" t="s">
        <v>1242</v>
      </c>
      <c r="B90" s="279" t="s">
        <v>1243</v>
      </c>
      <c r="C90" s="276"/>
      <c r="D90" s="277"/>
      <c r="E90" s="588"/>
      <c r="F90" s="279"/>
    </row>
    <row r="91" spans="1:6" ht="15">
      <c r="A91" s="280"/>
      <c r="B91" s="279" t="s">
        <v>1244</v>
      </c>
      <c r="C91" s="276" t="s">
        <v>394</v>
      </c>
      <c r="D91" s="277">
        <v>6.5</v>
      </c>
      <c r="E91" s="585"/>
      <c r="F91" s="279">
        <f>D91*E91</f>
        <v>0</v>
      </c>
    </row>
    <row r="92" spans="1:6" ht="15">
      <c r="A92" s="280"/>
      <c r="B92" s="279"/>
      <c r="C92" s="276"/>
      <c r="D92" s="277"/>
      <c r="E92" s="588"/>
      <c r="F92" s="279"/>
    </row>
    <row r="93" spans="1:6" ht="15">
      <c r="A93" s="280" t="s">
        <v>1245</v>
      </c>
      <c r="B93" s="279" t="s">
        <v>1246</v>
      </c>
      <c r="C93" s="276"/>
      <c r="D93" s="277"/>
      <c r="E93" s="588"/>
      <c r="F93" s="279"/>
    </row>
    <row r="94" spans="1:6" ht="15">
      <c r="A94" s="280"/>
      <c r="B94" s="279" t="s">
        <v>1247</v>
      </c>
      <c r="C94" s="276" t="s">
        <v>388</v>
      </c>
      <c r="D94" s="277">
        <v>6</v>
      </c>
      <c r="E94" s="585"/>
      <c r="F94" s="279">
        <f>D94*E94</f>
        <v>0</v>
      </c>
    </row>
    <row r="95" spans="1:6" ht="15">
      <c r="A95" s="280"/>
      <c r="B95" s="279"/>
      <c r="C95" s="276"/>
      <c r="D95" s="277"/>
      <c r="E95" s="588"/>
      <c r="F95" s="279"/>
    </row>
    <row r="96" spans="1:6" ht="15">
      <c r="A96" s="280" t="s">
        <v>1248</v>
      </c>
      <c r="B96" s="279" t="s">
        <v>1249</v>
      </c>
      <c r="C96" s="276" t="s">
        <v>134</v>
      </c>
      <c r="D96" s="277">
        <v>1</v>
      </c>
      <c r="E96" s="585"/>
      <c r="F96" s="279">
        <f>D96*E96</f>
        <v>0</v>
      </c>
    </row>
    <row r="97" spans="1:6" ht="15">
      <c r="A97" s="280"/>
      <c r="B97" s="279"/>
      <c r="C97" s="276"/>
      <c r="D97" s="277"/>
      <c r="E97" s="588"/>
      <c r="F97" s="279"/>
    </row>
    <row r="98" spans="1:6" ht="15">
      <c r="A98" s="280" t="s">
        <v>1250</v>
      </c>
      <c r="B98" s="279" t="s">
        <v>1251</v>
      </c>
      <c r="C98" s="276" t="s">
        <v>134</v>
      </c>
      <c r="D98" s="277">
        <v>1</v>
      </c>
      <c r="E98" s="585"/>
      <c r="F98" s="279">
        <f>D98*E98</f>
        <v>0</v>
      </c>
    </row>
    <row r="99" spans="1:6" ht="15">
      <c r="A99" s="280"/>
      <c r="B99" s="279"/>
      <c r="C99" s="276"/>
      <c r="D99" s="277"/>
      <c r="E99" s="588"/>
      <c r="F99" s="279"/>
    </row>
    <row r="100" spans="1:6" ht="15">
      <c r="A100" s="278" t="s">
        <v>1252</v>
      </c>
      <c r="B100" s="74" t="s">
        <v>411</v>
      </c>
      <c r="C100" s="166"/>
      <c r="D100" s="82"/>
      <c r="E100" s="588"/>
      <c r="F100" s="279"/>
    </row>
    <row r="101" spans="1:6" ht="15">
      <c r="A101" s="278"/>
      <c r="B101" s="74" t="s">
        <v>412</v>
      </c>
      <c r="C101" s="166"/>
      <c r="D101" s="82"/>
      <c r="E101" s="588"/>
      <c r="F101" s="279"/>
    </row>
    <row r="102" spans="1:6" ht="15">
      <c r="A102" s="278"/>
      <c r="B102" s="74" t="s">
        <v>413</v>
      </c>
      <c r="C102" s="166"/>
      <c r="D102" s="82"/>
      <c r="E102" s="588"/>
      <c r="F102" s="279"/>
    </row>
    <row r="103" spans="1:6" ht="15">
      <c r="A103" s="278"/>
      <c r="B103" s="74" t="s">
        <v>414</v>
      </c>
      <c r="C103" s="166"/>
      <c r="D103" s="82"/>
      <c r="E103" s="588"/>
      <c r="F103" s="279"/>
    </row>
    <row r="104" spans="1:6" ht="15">
      <c r="A104" s="278"/>
      <c r="B104" s="74" t="s">
        <v>415</v>
      </c>
      <c r="C104" s="276" t="s">
        <v>134</v>
      </c>
      <c r="D104" s="277">
        <v>1</v>
      </c>
      <c r="E104" s="585"/>
      <c r="F104" s="279">
        <f>D104*E104</f>
        <v>0</v>
      </c>
    </row>
    <row r="105" spans="1:6" ht="15">
      <c r="A105" s="278"/>
      <c r="C105" s="166"/>
      <c r="D105" s="82"/>
      <c r="E105" s="588"/>
      <c r="F105" s="279"/>
    </row>
    <row r="106" spans="1:6" ht="15">
      <c r="A106" s="278" t="s">
        <v>1253</v>
      </c>
      <c r="B106" s="74" t="s">
        <v>418</v>
      </c>
      <c r="C106" s="166"/>
      <c r="D106" s="82"/>
      <c r="E106" s="588"/>
      <c r="F106" s="279"/>
    </row>
    <row r="107" spans="1:6" ht="15">
      <c r="A107" s="278"/>
      <c r="B107" s="74" t="s">
        <v>419</v>
      </c>
      <c r="C107" s="166"/>
      <c r="D107" s="82"/>
      <c r="E107" s="588"/>
      <c r="F107" s="279"/>
    </row>
    <row r="108" spans="1:6" ht="15">
      <c r="A108" s="278"/>
      <c r="B108" s="74" t="s">
        <v>420</v>
      </c>
      <c r="C108" s="166"/>
      <c r="D108" s="82"/>
      <c r="E108" s="588"/>
      <c r="F108" s="279"/>
    </row>
    <row r="109" spans="1:6" ht="15">
      <c r="A109" s="278"/>
      <c r="B109" s="74" t="s">
        <v>421</v>
      </c>
      <c r="C109" s="166" t="s">
        <v>134</v>
      </c>
      <c r="D109" s="82">
        <v>1</v>
      </c>
      <c r="E109" s="585"/>
      <c r="F109" s="279">
        <f>D109*E109</f>
        <v>0</v>
      </c>
    </row>
    <row r="110" spans="1:6" ht="15">
      <c r="A110" s="278"/>
      <c r="C110" s="166"/>
      <c r="D110" s="82"/>
      <c r="E110" s="588"/>
      <c r="F110" s="279"/>
    </row>
    <row r="111" spans="1:6" ht="15">
      <c r="A111" s="278" t="s">
        <v>1254</v>
      </c>
      <c r="B111" s="282" t="s">
        <v>1262</v>
      </c>
      <c r="C111" s="283" t="s">
        <v>494</v>
      </c>
      <c r="D111" s="80">
        <v>1</v>
      </c>
      <c r="E111" s="585"/>
      <c r="F111" s="279">
        <f>D111*E111</f>
        <v>0</v>
      </c>
    </row>
    <row r="112" spans="1:6" ht="15">
      <c r="A112" s="278"/>
      <c r="B112" s="282"/>
      <c r="C112" s="283"/>
      <c r="D112" s="80"/>
      <c r="E112" s="588"/>
      <c r="F112" s="279"/>
    </row>
    <row r="113" spans="1:6" ht="15">
      <c r="A113" s="278" t="s">
        <v>1255</v>
      </c>
      <c r="B113" s="282" t="s">
        <v>1264</v>
      </c>
      <c r="C113" s="286" t="s">
        <v>327</v>
      </c>
      <c r="D113" s="287">
        <v>11.75</v>
      </c>
      <c r="E113" s="585"/>
      <c r="F113" s="279">
        <f>D113*E113</f>
        <v>0</v>
      </c>
    </row>
    <row r="114" spans="1:6" ht="15">
      <c r="A114" s="278"/>
      <c r="B114" s="282"/>
      <c r="C114" s="283"/>
      <c r="D114" s="80"/>
      <c r="E114" s="588"/>
      <c r="F114" s="279"/>
    </row>
    <row r="115" spans="1:6" ht="15">
      <c r="A115" s="278" t="s">
        <v>1256</v>
      </c>
      <c r="B115" s="282" t="s">
        <v>424</v>
      </c>
      <c r="C115" s="285"/>
      <c r="D115" s="291"/>
      <c r="E115" s="588"/>
      <c r="F115" s="279"/>
    </row>
    <row r="116" spans="1:6" ht="15">
      <c r="A116" s="278"/>
      <c r="B116" s="282" t="s">
        <v>425</v>
      </c>
      <c r="C116" s="285"/>
      <c r="D116" s="291"/>
      <c r="E116" s="588"/>
      <c r="F116" s="279"/>
    </row>
    <row r="117" spans="1:6" ht="15">
      <c r="A117" s="278"/>
      <c r="B117" s="282" t="s">
        <v>426</v>
      </c>
      <c r="C117" s="283" t="s">
        <v>327</v>
      </c>
      <c r="D117" s="80">
        <v>11.75</v>
      </c>
      <c r="E117" s="585"/>
      <c r="F117" s="279">
        <f>D117*E117</f>
        <v>0</v>
      </c>
    </row>
    <row r="118" spans="1:6" ht="15">
      <c r="A118" s="278"/>
      <c r="B118" s="275"/>
      <c r="D118" s="76"/>
      <c r="E118" s="589"/>
      <c r="F118" s="279"/>
    </row>
    <row r="119" spans="1:6" ht="15">
      <c r="A119" s="278" t="s">
        <v>1257</v>
      </c>
      <c r="B119" s="282" t="s">
        <v>1261</v>
      </c>
      <c r="C119" s="283" t="s">
        <v>394</v>
      </c>
      <c r="D119" s="287">
        <v>17.23</v>
      </c>
      <c r="E119" s="585"/>
      <c r="F119" s="279">
        <f>D119*E119</f>
        <v>0</v>
      </c>
    </row>
    <row r="120" spans="1:6" ht="15">
      <c r="A120" s="278"/>
      <c r="B120" s="287"/>
      <c r="C120" s="283"/>
      <c r="D120" s="80"/>
      <c r="E120" s="590"/>
      <c r="F120" s="275"/>
    </row>
    <row r="121" spans="1:6" ht="15">
      <c r="A121" s="278"/>
      <c r="B121" s="282"/>
      <c r="C121" s="285"/>
      <c r="D121" s="291"/>
      <c r="E121" s="590"/>
      <c r="F121" s="292"/>
    </row>
    <row r="122" spans="1:6" ht="15">
      <c r="A122" s="293"/>
      <c r="B122" s="294" t="s">
        <v>1260</v>
      </c>
      <c r="C122" s="295"/>
      <c r="D122" s="296"/>
      <c r="E122" s="591"/>
      <c r="F122" s="296">
        <f>SUM(F8:F121)</f>
        <v>0</v>
      </c>
    </row>
  </sheetData>
  <sheetProtection password="C6E1" sheet="1" selectLockedCells="1"/>
  <printOptions/>
  <pageMargins left="0.35433070866141736" right="0.11811023622047245" top="0.31496062992125984" bottom="0.35433070866141736" header="0.15748031496062992" footer="0.1181102362204724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FFC000"/>
  </sheetPr>
  <dimension ref="A2:F62"/>
  <sheetViews>
    <sheetView view="pageBreakPreview" zoomScaleSheetLayoutView="100" zoomScalePageLayoutView="0" workbookViewId="0" topLeftCell="A28">
      <selection activeCell="E35" sqref="E35"/>
    </sheetView>
  </sheetViews>
  <sheetFormatPr defaultColWidth="9.140625" defaultRowHeight="12.75"/>
  <cols>
    <col min="1" max="1" width="7.00390625" style="592" customWidth="1"/>
    <col min="2" max="2" width="58.57421875" style="592" customWidth="1"/>
    <col min="3" max="3" width="4.421875" style="592" customWidth="1"/>
    <col min="4" max="4" width="9.140625" style="593" customWidth="1"/>
    <col min="5" max="5" width="9.140625" style="654" customWidth="1"/>
    <col min="6" max="6" width="12.7109375" style="593" customWidth="1"/>
    <col min="7" max="16384" width="9.140625" style="592" customWidth="1"/>
  </cols>
  <sheetData>
    <row r="1" ht="13.5" thickBot="1"/>
    <row r="2" spans="1:6" ht="16.5" thickBot="1">
      <c r="A2" s="594" t="s">
        <v>667</v>
      </c>
      <c r="B2" s="595" t="s">
        <v>433</v>
      </c>
      <c r="C2" s="596"/>
      <c r="D2" s="597"/>
      <c r="E2" s="655"/>
      <c r="F2" s="597" t="s">
        <v>434</v>
      </c>
    </row>
    <row r="3" spans="1:6" ht="12.75">
      <c r="A3" s="598" t="s">
        <v>435</v>
      </c>
      <c r="B3" s="599" t="str">
        <f>B32</f>
        <v>MONTAŽNI MATERIAL DOBAVA, MONTAŽA IN PRIKLOP</v>
      </c>
      <c r="C3" s="600"/>
      <c r="D3" s="601"/>
      <c r="E3" s="656"/>
      <c r="F3" s="601">
        <f>F32</f>
        <v>0</v>
      </c>
    </row>
    <row r="4" spans="1:6" ht="12.75">
      <c r="A4" s="598" t="s">
        <v>436</v>
      </c>
      <c r="B4" s="599" t="str">
        <f>B46</f>
        <v>RAZDELILNIKI</v>
      </c>
      <c r="C4" s="600"/>
      <c r="D4" s="601"/>
      <c r="E4" s="656"/>
      <c r="F4" s="601">
        <f>F46</f>
        <v>0</v>
      </c>
    </row>
    <row r="5" spans="1:6" ht="12.75">
      <c r="A5" s="598" t="s">
        <v>437</v>
      </c>
      <c r="B5" s="599" t="str">
        <f>B55</f>
        <v>OŽIČENJE IN IZVEDBA STROJNIH INŠTALACIJ</v>
      </c>
      <c r="C5" s="600"/>
      <c r="D5" s="601"/>
      <c r="E5" s="656"/>
      <c r="F5" s="601">
        <f>F55</f>
        <v>0</v>
      </c>
    </row>
    <row r="6" spans="1:6" ht="13.5" thickBot="1">
      <c r="A6" s="602"/>
      <c r="B6" s="603"/>
      <c r="C6" s="604"/>
      <c r="D6" s="605"/>
      <c r="E6" s="657"/>
      <c r="F6" s="605"/>
    </row>
    <row r="7" spans="1:6" ht="13.5" thickBot="1">
      <c r="A7" s="606"/>
      <c r="B7" s="596" t="s">
        <v>438</v>
      </c>
      <c r="C7" s="596"/>
      <c r="D7" s="597"/>
      <c r="E7" s="655"/>
      <c r="F7" s="597">
        <f>SUM(F3:F5)</f>
        <v>0</v>
      </c>
    </row>
    <row r="8" spans="1:6" ht="15">
      <c r="A8" s="607"/>
      <c r="B8" s="608"/>
      <c r="C8" s="609"/>
      <c r="D8" s="610"/>
      <c r="E8" s="658"/>
      <c r="F8" s="610"/>
    </row>
    <row r="9" spans="1:6" ht="14.25">
      <c r="A9" s="607"/>
      <c r="B9" s="611" t="s">
        <v>439</v>
      </c>
      <c r="C9" s="612"/>
      <c r="D9" s="610"/>
      <c r="E9" s="658"/>
      <c r="F9" s="610"/>
    </row>
    <row r="10" spans="1:6" ht="57" customHeight="1">
      <c r="A10" s="607"/>
      <c r="B10" s="613" t="s">
        <v>440</v>
      </c>
      <c r="C10" s="614"/>
      <c r="D10" s="610"/>
      <c r="E10" s="658"/>
      <c r="F10" s="610"/>
    </row>
    <row r="11" spans="1:6" ht="60.75" customHeight="1">
      <c r="A11" s="607"/>
      <c r="B11" s="613" t="s">
        <v>441</v>
      </c>
      <c r="C11" s="614"/>
      <c r="D11" s="610"/>
      <c r="E11" s="658"/>
      <c r="F11" s="610"/>
    </row>
    <row r="12" spans="1:6" ht="13.5">
      <c r="A12" s="615"/>
      <c r="B12" s="227" t="s">
        <v>442</v>
      </c>
      <c r="C12" s="171"/>
      <c r="D12" s="172"/>
      <c r="E12" s="176"/>
      <c r="F12" s="172"/>
    </row>
    <row r="13" spans="1:6" ht="40.5">
      <c r="A13" s="615"/>
      <c r="B13" s="228" t="s">
        <v>443</v>
      </c>
      <c r="C13" s="616"/>
      <c r="D13" s="617"/>
      <c r="E13" s="659"/>
      <c r="F13" s="617"/>
    </row>
    <row r="14" spans="1:6" ht="40.5">
      <c r="A14" s="173"/>
      <c r="B14" s="228" t="s">
        <v>443</v>
      </c>
      <c r="C14" s="174"/>
      <c r="D14" s="174"/>
      <c r="E14" s="660"/>
      <c r="F14" s="174"/>
    </row>
    <row r="15" spans="1:6" ht="72.75" customHeight="1">
      <c r="A15" s="615" t="s">
        <v>444</v>
      </c>
      <c r="B15" s="618" t="s">
        <v>445</v>
      </c>
      <c r="C15" s="619"/>
      <c r="D15" s="620"/>
      <c r="E15" s="175"/>
      <c r="F15" s="620"/>
    </row>
    <row r="16" spans="1:6" ht="45" customHeight="1">
      <c r="A16" s="615" t="s">
        <v>446</v>
      </c>
      <c r="B16" s="618" t="s">
        <v>447</v>
      </c>
      <c r="C16" s="619"/>
      <c r="D16" s="620"/>
      <c r="E16" s="175"/>
      <c r="F16" s="620"/>
    </row>
    <row r="17" spans="1:6" ht="67.5" customHeight="1">
      <c r="A17" s="615" t="s">
        <v>448</v>
      </c>
      <c r="B17" s="618" t="s">
        <v>449</v>
      </c>
      <c r="C17" s="619"/>
      <c r="D17" s="620"/>
      <c r="E17" s="175"/>
      <c r="F17" s="620"/>
    </row>
    <row r="18" spans="1:6" ht="27.75" customHeight="1">
      <c r="A18" s="615" t="s">
        <v>450</v>
      </c>
      <c r="B18" s="618" t="s">
        <v>451</v>
      </c>
      <c r="C18" s="619"/>
      <c r="D18" s="620"/>
      <c r="E18" s="175"/>
      <c r="F18" s="620"/>
    </row>
    <row r="19" spans="1:6" ht="54">
      <c r="A19" s="615" t="s">
        <v>452</v>
      </c>
      <c r="B19" s="618" t="s">
        <v>453</v>
      </c>
      <c r="C19" s="619"/>
      <c r="D19" s="620"/>
      <c r="E19" s="175"/>
      <c r="F19" s="620"/>
    </row>
    <row r="20" spans="1:6" ht="55.5" customHeight="1">
      <c r="A20" s="615" t="s">
        <v>454</v>
      </c>
      <c r="B20" s="618" t="s">
        <v>455</v>
      </c>
      <c r="C20" s="619"/>
      <c r="D20" s="620"/>
      <c r="E20" s="175"/>
      <c r="F20" s="620"/>
    </row>
    <row r="21" spans="1:6" ht="81">
      <c r="A21" s="615" t="s">
        <v>456</v>
      </c>
      <c r="B21" s="618" t="s">
        <v>457</v>
      </c>
      <c r="C21" s="619"/>
      <c r="D21" s="620"/>
      <c r="E21" s="175"/>
      <c r="F21" s="620"/>
    </row>
    <row r="22" spans="1:6" ht="27">
      <c r="A22" s="615" t="s">
        <v>458</v>
      </c>
      <c r="B22" s="618" t="s">
        <v>459</v>
      </c>
      <c r="C22" s="619"/>
      <c r="D22" s="620"/>
      <c r="E22" s="175"/>
      <c r="F22" s="620"/>
    </row>
    <row r="23" spans="1:6" ht="27">
      <c r="A23" s="615" t="s">
        <v>460</v>
      </c>
      <c r="B23" s="618" t="s">
        <v>461</v>
      </c>
      <c r="C23" s="619"/>
      <c r="D23" s="620"/>
      <c r="E23" s="175"/>
      <c r="F23" s="620"/>
    </row>
    <row r="24" spans="1:6" ht="16.5" customHeight="1">
      <c r="A24" s="615" t="s">
        <v>462</v>
      </c>
      <c r="B24" s="618" t="s">
        <v>463</v>
      </c>
      <c r="C24" s="619"/>
      <c r="D24" s="620"/>
      <c r="E24" s="175"/>
      <c r="F24" s="620"/>
    </row>
    <row r="25" spans="1:6" ht="41.25" customHeight="1">
      <c r="A25" s="615" t="s">
        <v>464</v>
      </c>
      <c r="B25" s="618" t="s">
        <v>465</v>
      </c>
      <c r="C25" s="619"/>
      <c r="D25" s="620"/>
      <c r="E25" s="175"/>
      <c r="F25" s="620"/>
    </row>
    <row r="26" spans="1:6" ht="13.5">
      <c r="A26" s="615" t="s">
        <v>466</v>
      </c>
      <c r="B26" s="618" t="s">
        <v>467</v>
      </c>
      <c r="C26" s="619"/>
      <c r="D26" s="620"/>
      <c r="E26" s="175"/>
      <c r="F26" s="620"/>
    </row>
    <row r="27" spans="1:6" ht="13.5">
      <c r="A27" s="615" t="s">
        <v>468</v>
      </c>
      <c r="B27" s="621" t="s">
        <v>469</v>
      </c>
      <c r="C27" s="619"/>
      <c r="D27" s="620"/>
      <c r="E27" s="175"/>
      <c r="F27" s="620"/>
    </row>
    <row r="28" spans="1:6" ht="41.25" customHeight="1">
      <c r="A28" s="615" t="s">
        <v>470</v>
      </c>
      <c r="B28" s="622" t="s">
        <v>471</v>
      </c>
      <c r="C28" s="619"/>
      <c r="D28" s="620"/>
      <c r="E28" s="175"/>
      <c r="F28" s="620"/>
    </row>
    <row r="29" spans="1:6" ht="42.75" customHeight="1">
      <c r="A29" s="615" t="s">
        <v>472</v>
      </c>
      <c r="B29" s="622" t="s">
        <v>473</v>
      </c>
      <c r="C29" s="619"/>
      <c r="D29" s="620"/>
      <c r="E29" s="175"/>
      <c r="F29" s="620"/>
    </row>
    <row r="30" spans="1:6" ht="349.5" customHeight="1">
      <c r="A30" s="615"/>
      <c r="B30" s="623" t="s">
        <v>178</v>
      </c>
      <c r="C30" s="619"/>
      <c r="D30" s="620"/>
      <c r="E30" s="175"/>
      <c r="F30" s="620"/>
    </row>
    <row r="31" spans="1:6" ht="12.75">
      <c r="A31" s="619"/>
      <c r="B31" s="624"/>
      <c r="C31" s="625"/>
      <c r="D31" s="626"/>
      <c r="E31" s="175"/>
      <c r="F31" s="620"/>
    </row>
    <row r="32" spans="1:6" ht="12.75">
      <c r="A32" s="627" t="s">
        <v>474</v>
      </c>
      <c r="B32" s="628" t="s">
        <v>475</v>
      </c>
      <c r="C32" s="171"/>
      <c r="D32" s="181"/>
      <c r="E32" s="176"/>
      <c r="F32" s="629">
        <f>SUBTOTAL(9,F34:F45)</f>
        <v>0</v>
      </c>
    </row>
    <row r="33" spans="1:6" ht="15">
      <c r="A33" s="378" t="s">
        <v>33</v>
      </c>
      <c r="B33" s="378" t="s">
        <v>34</v>
      </c>
      <c r="C33" s="380" t="s">
        <v>45</v>
      </c>
      <c r="D33" s="630" t="s">
        <v>44</v>
      </c>
      <c r="E33" s="581" t="s">
        <v>90</v>
      </c>
      <c r="F33" s="631" t="s">
        <v>35</v>
      </c>
    </row>
    <row r="34" spans="1:6" ht="38.25">
      <c r="A34" s="632"/>
      <c r="B34" s="633" t="s">
        <v>476</v>
      </c>
      <c r="C34" s="634"/>
      <c r="D34" s="635"/>
      <c r="E34" s="661"/>
      <c r="F34" s="636"/>
    </row>
    <row r="35" spans="1:6" ht="12.75">
      <c r="A35" s="632">
        <f>MAX($A$2:$A34)+1</f>
        <v>1</v>
      </c>
      <c r="B35" s="633" t="s">
        <v>477</v>
      </c>
      <c r="C35" s="637" t="s">
        <v>388</v>
      </c>
      <c r="D35" s="638">
        <v>40</v>
      </c>
      <c r="E35" s="662"/>
      <c r="F35" s="177">
        <f aca="true" t="shared" si="0" ref="F35:F42">E35*D35</f>
        <v>0</v>
      </c>
    </row>
    <row r="36" spans="1:6" ht="12.75">
      <c r="A36" s="632">
        <f>MAX($A$2:$A35)+1</f>
        <v>2</v>
      </c>
      <c r="B36" s="633" t="s">
        <v>478</v>
      </c>
      <c r="C36" s="637" t="s">
        <v>388</v>
      </c>
      <c r="D36" s="638">
        <v>20</v>
      </c>
      <c r="E36" s="662"/>
      <c r="F36" s="177">
        <f t="shared" si="0"/>
        <v>0</v>
      </c>
    </row>
    <row r="37" spans="1:6" ht="12.75">
      <c r="A37" s="632">
        <f>MAX($A$2:$A36)+1</f>
        <v>3</v>
      </c>
      <c r="B37" s="633" t="s">
        <v>479</v>
      </c>
      <c r="C37" s="637" t="s">
        <v>388</v>
      </c>
      <c r="D37" s="638">
        <v>60</v>
      </c>
      <c r="E37" s="662"/>
      <c r="F37" s="177">
        <f t="shared" si="0"/>
        <v>0</v>
      </c>
    </row>
    <row r="38" spans="1:6" ht="12.75">
      <c r="A38" s="632">
        <f>MAX($A$2:$A37)+1</f>
        <v>4</v>
      </c>
      <c r="B38" s="633" t="s">
        <v>480</v>
      </c>
      <c r="C38" s="637" t="s">
        <v>388</v>
      </c>
      <c r="D38" s="638">
        <v>20</v>
      </c>
      <c r="E38" s="662"/>
      <c r="F38" s="177">
        <f t="shared" si="0"/>
        <v>0</v>
      </c>
    </row>
    <row r="39" spans="1:6" ht="12.75">
      <c r="A39" s="632">
        <f>MAX($A$2:$A38)+1</f>
        <v>5</v>
      </c>
      <c r="B39" s="633" t="s">
        <v>481</v>
      </c>
      <c r="C39" s="637" t="s">
        <v>388</v>
      </c>
      <c r="D39" s="638">
        <v>30</v>
      </c>
      <c r="E39" s="662"/>
      <c r="F39" s="177">
        <f t="shared" si="0"/>
        <v>0</v>
      </c>
    </row>
    <row r="40" spans="1:6" ht="25.5">
      <c r="A40" s="632">
        <f>MAX($A$2:$A39)+1</f>
        <v>6</v>
      </c>
      <c r="B40" s="633" t="s">
        <v>482</v>
      </c>
      <c r="C40" s="637" t="s">
        <v>388</v>
      </c>
      <c r="D40" s="638">
        <v>70</v>
      </c>
      <c r="E40" s="662"/>
      <c r="F40" s="177">
        <f t="shared" si="0"/>
        <v>0</v>
      </c>
    </row>
    <row r="41" spans="1:6" ht="25.5">
      <c r="A41" s="632">
        <f>MAX($A$2:$A40)+1</f>
        <v>7</v>
      </c>
      <c r="B41" s="633" t="s">
        <v>483</v>
      </c>
      <c r="C41" s="637" t="s">
        <v>388</v>
      </c>
      <c r="D41" s="638">
        <v>10</v>
      </c>
      <c r="E41" s="662"/>
      <c r="F41" s="177">
        <f t="shared" si="0"/>
        <v>0</v>
      </c>
    </row>
    <row r="42" spans="1:6" ht="25.5">
      <c r="A42" s="632">
        <f>MAX($A$2:$A41)+1</f>
        <v>8</v>
      </c>
      <c r="B42" s="633" t="s">
        <v>484</v>
      </c>
      <c r="C42" s="637" t="s">
        <v>337</v>
      </c>
      <c r="D42" s="638">
        <v>3</v>
      </c>
      <c r="E42" s="662"/>
      <c r="F42" s="177">
        <f t="shared" si="0"/>
        <v>0</v>
      </c>
    </row>
    <row r="43" spans="1:6" ht="12.75">
      <c r="A43" s="632">
        <f>MAX($A$2:$A42)+1</f>
        <v>9</v>
      </c>
      <c r="B43" s="633" t="s">
        <v>485</v>
      </c>
      <c r="C43" s="639" t="s">
        <v>486</v>
      </c>
      <c r="D43" s="639">
        <v>10</v>
      </c>
      <c r="E43" s="662"/>
      <c r="F43" s="636">
        <f>SUM(F35:F42)*D43%</f>
        <v>0</v>
      </c>
    </row>
    <row r="44" spans="1:6" ht="12.75">
      <c r="A44" s="632">
        <f>MAX($A$2:$A43)+1</f>
        <v>10</v>
      </c>
      <c r="B44" s="633" t="s">
        <v>487</v>
      </c>
      <c r="C44" s="637" t="s">
        <v>170</v>
      </c>
      <c r="D44" s="638">
        <v>1</v>
      </c>
      <c r="E44" s="662"/>
      <c r="F44" s="177">
        <f>D44*E44</f>
        <v>0</v>
      </c>
    </row>
    <row r="45" spans="1:6" ht="12.75">
      <c r="A45" s="640"/>
      <c r="B45" s="624"/>
      <c r="C45" s="625"/>
      <c r="D45" s="626"/>
      <c r="E45" s="663"/>
      <c r="F45" s="178"/>
    </row>
    <row r="46" spans="1:6" ht="12.75">
      <c r="A46" s="627" t="s">
        <v>488</v>
      </c>
      <c r="B46" s="628" t="s">
        <v>489</v>
      </c>
      <c r="C46" s="171"/>
      <c r="D46" s="172"/>
      <c r="E46" s="663"/>
      <c r="F46" s="629">
        <f>SUBTOTAL(9,F49:F54)</f>
        <v>0</v>
      </c>
    </row>
    <row r="47" spans="1:6" ht="12.75">
      <c r="A47" s="173"/>
      <c r="B47" s="179"/>
      <c r="C47" s="171"/>
      <c r="D47" s="172"/>
      <c r="E47" s="663"/>
      <c r="F47" s="172"/>
    </row>
    <row r="48" spans="1:6" ht="14.25">
      <c r="A48" s="632">
        <f>MAX($A$2:$A47)+1</f>
        <v>11</v>
      </c>
      <c r="B48" s="633" t="s">
        <v>490</v>
      </c>
      <c r="C48" s="641"/>
      <c r="D48" s="641"/>
      <c r="E48" s="663"/>
      <c r="F48" s="180"/>
    </row>
    <row r="49" spans="1:6" ht="12.75">
      <c r="A49" s="632"/>
      <c r="B49" s="633" t="s">
        <v>491</v>
      </c>
      <c r="C49" s="637" t="s">
        <v>416</v>
      </c>
      <c r="D49" s="638">
        <v>1</v>
      </c>
      <c r="E49" s="662"/>
      <c r="F49" s="177">
        <f>E49*D49</f>
        <v>0</v>
      </c>
    </row>
    <row r="50" spans="1:6" ht="12.75">
      <c r="A50" s="632"/>
      <c r="B50" s="633" t="s">
        <v>492</v>
      </c>
      <c r="C50" s="642" t="s">
        <v>486</v>
      </c>
      <c r="D50" s="643">
        <v>7</v>
      </c>
      <c r="E50" s="662"/>
      <c r="F50" s="177">
        <f>E50*D50</f>
        <v>0</v>
      </c>
    </row>
    <row r="51" spans="1:6" ht="12.75">
      <c r="A51" s="632"/>
      <c r="B51" s="633" t="s">
        <v>493</v>
      </c>
      <c r="C51" s="637" t="s">
        <v>494</v>
      </c>
      <c r="D51" s="638">
        <v>2</v>
      </c>
      <c r="E51" s="662"/>
      <c r="F51" s="177">
        <f>E51*D51</f>
        <v>0</v>
      </c>
    </row>
    <row r="52" spans="1:6" ht="14.25">
      <c r="A52" s="644"/>
      <c r="B52" s="633" t="s">
        <v>495</v>
      </c>
      <c r="C52" s="637" t="s">
        <v>494</v>
      </c>
      <c r="D52" s="638">
        <v>1</v>
      </c>
      <c r="E52" s="662"/>
      <c r="F52" s="177">
        <f>E52*D52</f>
        <v>0</v>
      </c>
    </row>
    <row r="53" spans="1:6" ht="14.25">
      <c r="A53" s="644"/>
      <c r="B53" s="633" t="s">
        <v>496</v>
      </c>
      <c r="C53" s="637" t="s">
        <v>416</v>
      </c>
      <c r="D53" s="638">
        <v>1</v>
      </c>
      <c r="E53" s="662"/>
      <c r="F53" s="177">
        <f>E53*D53</f>
        <v>0</v>
      </c>
    </row>
    <row r="54" spans="1:6" ht="14.25">
      <c r="A54" s="644"/>
      <c r="B54" s="645"/>
      <c r="C54" s="641"/>
      <c r="D54" s="641"/>
      <c r="E54" s="664"/>
      <c r="F54" s="180"/>
    </row>
    <row r="55" spans="1:6" ht="14.25">
      <c r="A55" s="627" t="s">
        <v>497</v>
      </c>
      <c r="B55" s="646" t="s">
        <v>498</v>
      </c>
      <c r="C55" s="647"/>
      <c r="D55" s="648"/>
      <c r="E55" s="664"/>
      <c r="F55" s="629">
        <f>SUBTOTAL(9,F57:F61)</f>
        <v>0</v>
      </c>
    </row>
    <row r="56" spans="1:6" ht="14.25">
      <c r="A56" s="640"/>
      <c r="B56" s="649"/>
      <c r="C56" s="637"/>
      <c r="D56" s="638"/>
      <c r="E56" s="664"/>
      <c r="F56" s="620"/>
    </row>
    <row r="57" spans="1:6" ht="25.5">
      <c r="A57" s="632">
        <f>MAX($A$2:$A56)+1</f>
        <v>12</v>
      </c>
      <c r="B57" s="633" t="s">
        <v>499</v>
      </c>
      <c r="C57" s="642" t="s">
        <v>416</v>
      </c>
      <c r="D57" s="638">
        <v>5</v>
      </c>
      <c r="E57" s="662"/>
      <c r="F57" s="177">
        <f>E57*D57</f>
        <v>0</v>
      </c>
    </row>
    <row r="58" spans="1:6" ht="25.5">
      <c r="A58" s="632">
        <f>MAX($A$2:$A57)+1</f>
        <v>13</v>
      </c>
      <c r="B58" s="633" t="s">
        <v>500</v>
      </c>
      <c r="C58" s="637" t="s">
        <v>416</v>
      </c>
      <c r="D58" s="638">
        <v>6</v>
      </c>
      <c r="E58" s="662"/>
      <c r="F58" s="177">
        <f>E58*D58</f>
        <v>0</v>
      </c>
    </row>
    <row r="59" spans="1:6" ht="12.75">
      <c r="A59" s="632"/>
      <c r="B59" s="633"/>
      <c r="C59" s="637"/>
      <c r="D59" s="638"/>
      <c r="E59" s="665"/>
      <c r="F59" s="177"/>
    </row>
    <row r="60" spans="1:6" ht="25.5">
      <c r="A60" s="632">
        <f>MAX($A$2:$A59)+1</f>
        <v>14</v>
      </c>
      <c r="B60" s="633" t="s">
        <v>501</v>
      </c>
      <c r="C60" s="641" t="s">
        <v>494</v>
      </c>
      <c r="D60" s="638">
        <v>8</v>
      </c>
      <c r="E60" s="662"/>
      <c r="F60" s="177">
        <f>E60*D60</f>
        <v>0</v>
      </c>
    </row>
    <row r="61" spans="1:6" ht="14.25">
      <c r="A61" s="632">
        <f>MAX($A$2:$A60)+1</f>
        <v>15</v>
      </c>
      <c r="B61" s="633" t="s">
        <v>485</v>
      </c>
      <c r="C61" s="642" t="s">
        <v>486</v>
      </c>
      <c r="D61" s="638">
        <v>10</v>
      </c>
      <c r="E61" s="666"/>
      <c r="F61" s="177">
        <f>SUM(F57:F60)*D61%</f>
        <v>0</v>
      </c>
    </row>
    <row r="62" spans="1:6" ht="14.25">
      <c r="A62" s="651"/>
      <c r="B62" s="652"/>
      <c r="C62" s="653"/>
      <c r="D62" s="653"/>
      <c r="E62" s="666"/>
      <c r="F62" s="650"/>
    </row>
  </sheetData>
  <sheetProtection password="C6E1" sheet="1" selectLockedCells="1"/>
  <printOptions/>
  <pageMargins left="0.35433070866141736" right="0.15748031496062992" top="0.4330708661417323" bottom="0.3937007874015748" header="0.11811023622047245" footer="0.1574803149606299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0000FF"/>
  </sheetPr>
  <dimension ref="A2:F282"/>
  <sheetViews>
    <sheetView view="pageBreakPreview" zoomScaleSheetLayoutView="100" zoomScalePageLayoutView="0" workbookViewId="0" topLeftCell="A1">
      <selection activeCell="E10" sqref="E10"/>
    </sheetView>
  </sheetViews>
  <sheetFormatPr defaultColWidth="9.140625" defaultRowHeight="12.75"/>
  <cols>
    <col min="1" max="1" width="7.28125" style="250" customWidth="1"/>
    <col min="2" max="2" width="58.140625" style="70" customWidth="1"/>
    <col min="3" max="3" width="3.7109375" style="251" customWidth="1"/>
    <col min="4" max="4" width="8.421875" style="84" customWidth="1"/>
    <col min="5" max="5" width="9.140625" style="676" customWidth="1"/>
    <col min="6" max="6" width="14.140625" style="84" customWidth="1"/>
    <col min="7" max="16384" width="9.140625" style="84" customWidth="1"/>
  </cols>
  <sheetData>
    <row r="2" spans="1:6" ht="20.25">
      <c r="A2" s="257" t="s">
        <v>669</v>
      </c>
      <c r="B2" s="258" t="s">
        <v>670</v>
      </c>
      <c r="C2" s="259"/>
      <c r="D2" s="260"/>
      <c r="E2" s="667"/>
      <c r="F2" s="260"/>
    </row>
    <row r="3" spans="1:6" ht="17.25">
      <c r="A3" s="244"/>
      <c r="B3" s="50" t="s">
        <v>506</v>
      </c>
      <c r="C3" s="252"/>
      <c r="D3" s="77"/>
      <c r="E3" s="668"/>
      <c r="F3" s="78"/>
    </row>
    <row r="4" spans="1:6" ht="17.25">
      <c r="A4" s="245" t="s">
        <v>507</v>
      </c>
      <c r="B4" s="46" t="s">
        <v>508</v>
      </c>
      <c r="C4" s="253" t="s">
        <v>505</v>
      </c>
      <c r="D4" s="81" t="s">
        <v>505</v>
      </c>
      <c r="E4" s="669"/>
      <c r="F4" s="80">
        <f>+F76</f>
        <v>0</v>
      </c>
    </row>
    <row r="5" spans="1:6" ht="17.25">
      <c r="A5" s="245" t="s">
        <v>509</v>
      </c>
      <c r="B5" s="46" t="s">
        <v>510</v>
      </c>
      <c r="C5" s="253"/>
      <c r="D5" s="81"/>
      <c r="E5" s="669"/>
      <c r="F5" s="80">
        <f>+F101</f>
        <v>0</v>
      </c>
    </row>
    <row r="6" spans="1:6" ht="17.25">
      <c r="A6" s="245" t="s">
        <v>511</v>
      </c>
      <c r="B6" s="46" t="s">
        <v>512</v>
      </c>
      <c r="C6" s="253"/>
      <c r="D6" s="81"/>
      <c r="E6" s="669"/>
      <c r="F6" s="80">
        <f>+F120</f>
        <v>0</v>
      </c>
    </row>
    <row r="7" spans="1:6" ht="17.25">
      <c r="A7" s="245" t="s">
        <v>513</v>
      </c>
      <c r="B7" s="46" t="s">
        <v>514</v>
      </c>
      <c r="C7" s="253" t="s">
        <v>505</v>
      </c>
      <c r="D7" s="81" t="s">
        <v>505</v>
      </c>
      <c r="E7" s="669"/>
      <c r="F7" s="80">
        <f>+F136</f>
        <v>0</v>
      </c>
    </row>
    <row r="8" spans="1:6" ht="17.25">
      <c r="A8" s="245" t="s">
        <v>515</v>
      </c>
      <c r="B8" s="46" t="s">
        <v>516</v>
      </c>
      <c r="C8" s="253"/>
      <c r="D8" s="81"/>
      <c r="E8" s="669"/>
      <c r="F8" s="80">
        <f>+F234</f>
        <v>0</v>
      </c>
    </row>
    <row r="9" spans="1:6" ht="17.25">
      <c r="A9" s="245" t="s">
        <v>517</v>
      </c>
      <c r="B9" s="46" t="s">
        <v>518</v>
      </c>
      <c r="C9" s="253"/>
      <c r="D9" s="81"/>
      <c r="E9" s="669"/>
      <c r="F9" s="80">
        <f>+F252</f>
        <v>0</v>
      </c>
    </row>
    <row r="10" spans="1:6" ht="17.25">
      <c r="A10" s="245" t="s">
        <v>519</v>
      </c>
      <c r="B10" s="46" t="s">
        <v>520</v>
      </c>
      <c r="C10" s="253"/>
      <c r="D10" s="81"/>
      <c r="E10" s="669"/>
      <c r="F10" s="80">
        <f>+F280</f>
        <v>0</v>
      </c>
    </row>
    <row r="11" spans="1:6" ht="18" thickBot="1">
      <c r="A11" s="245"/>
      <c r="B11" s="46"/>
      <c r="C11" s="253"/>
      <c r="D11" s="81"/>
      <c r="E11" s="670"/>
      <c r="F11" s="80"/>
    </row>
    <row r="12" spans="1:6" ht="18" thickBot="1">
      <c r="A12" s="246"/>
      <c r="B12" s="100" t="s">
        <v>671</v>
      </c>
      <c r="C12" s="254"/>
      <c r="D12" s="88"/>
      <c r="E12" s="671"/>
      <c r="F12" s="89">
        <f>SUM(F4:F11)</f>
        <v>0</v>
      </c>
    </row>
    <row r="13" spans="1:6" ht="15">
      <c r="A13" s="244"/>
      <c r="B13" s="146" t="s">
        <v>1428</v>
      </c>
      <c r="C13" s="252"/>
      <c r="D13" s="77"/>
      <c r="E13" s="668"/>
      <c r="F13" s="78"/>
    </row>
    <row r="14" spans="1:6" ht="351.75" customHeight="1">
      <c r="A14" s="244"/>
      <c r="B14" s="111" t="s">
        <v>178</v>
      </c>
      <c r="C14" s="252"/>
      <c r="D14" s="77"/>
      <c r="E14" s="668"/>
      <c r="F14" s="78"/>
    </row>
    <row r="15" spans="1:6" ht="17.25">
      <c r="A15" s="244"/>
      <c r="B15" s="50"/>
      <c r="C15" s="252"/>
      <c r="D15" s="77"/>
      <c r="E15" s="668"/>
      <c r="F15" s="78"/>
    </row>
    <row r="16" spans="1:6" ht="17.25">
      <c r="A16" s="244" t="s">
        <v>507</v>
      </c>
      <c r="B16" s="50" t="s">
        <v>508</v>
      </c>
      <c r="C16" s="252"/>
      <c r="D16" s="77"/>
      <c r="E16" s="668"/>
      <c r="F16" s="78"/>
    </row>
    <row r="17" spans="1:6" ht="15">
      <c r="A17" s="243" t="s">
        <v>33</v>
      </c>
      <c r="B17" s="73" t="s">
        <v>34</v>
      </c>
      <c r="C17" s="142" t="s">
        <v>45</v>
      </c>
      <c r="D17" s="43" t="s">
        <v>44</v>
      </c>
      <c r="E17" s="581" t="s">
        <v>90</v>
      </c>
      <c r="F17" s="45" t="s">
        <v>35</v>
      </c>
    </row>
    <row r="18" spans="1:6" ht="15">
      <c r="A18" s="245">
        <v>1</v>
      </c>
      <c r="B18" s="70" t="s">
        <v>521</v>
      </c>
      <c r="C18" s="253"/>
      <c r="D18" s="81"/>
      <c r="E18" s="670"/>
      <c r="F18" s="82"/>
    </row>
    <row r="19" spans="1:6" ht="30">
      <c r="A19" s="245"/>
      <c r="B19" s="70" t="s">
        <v>522</v>
      </c>
      <c r="C19" s="253"/>
      <c r="D19" s="81"/>
      <c r="E19" s="670"/>
      <c r="F19" s="82"/>
    </row>
    <row r="20" spans="1:6" ht="15">
      <c r="A20" s="245"/>
      <c r="B20" s="70" t="s">
        <v>523</v>
      </c>
      <c r="C20" s="253" t="s">
        <v>388</v>
      </c>
      <c r="D20" s="81">
        <v>190</v>
      </c>
      <c r="E20" s="672"/>
      <c r="F20" s="82">
        <f aca="true" t="shared" si="0" ref="F20:F26">D20*E20</f>
        <v>0</v>
      </c>
    </row>
    <row r="21" spans="1:6" ht="15">
      <c r="A21" s="245"/>
      <c r="B21" s="70" t="s">
        <v>524</v>
      </c>
      <c r="C21" s="253" t="s">
        <v>388</v>
      </c>
      <c r="D21" s="81">
        <v>2650</v>
      </c>
      <c r="E21" s="672"/>
      <c r="F21" s="82">
        <f t="shared" si="0"/>
        <v>0</v>
      </c>
    </row>
    <row r="22" spans="1:6" ht="15">
      <c r="A22" s="245"/>
      <c r="B22" s="70" t="s">
        <v>525</v>
      </c>
      <c r="C22" s="253" t="s">
        <v>388</v>
      </c>
      <c r="D22" s="81">
        <v>290</v>
      </c>
      <c r="E22" s="672"/>
      <c r="F22" s="82">
        <f>D22*E22</f>
        <v>0</v>
      </c>
    </row>
    <row r="23" spans="1:6" ht="15">
      <c r="A23" s="245"/>
      <c r="B23" s="70" t="s">
        <v>526</v>
      </c>
      <c r="C23" s="253" t="s">
        <v>388</v>
      </c>
      <c r="D23" s="81">
        <v>570</v>
      </c>
      <c r="E23" s="672"/>
      <c r="F23" s="82">
        <f t="shared" si="0"/>
        <v>0</v>
      </c>
    </row>
    <row r="24" spans="1:6" ht="15">
      <c r="A24" s="245"/>
      <c r="B24" s="70" t="s">
        <v>527</v>
      </c>
      <c r="C24" s="253" t="s">
        <v>388</v>
      </c>
      <c r="D24" s="81">
        <v>2400</v>
      </c>
      <c r="E24" s="672"/>
      <c r="F24" s="82">
        <f>D24*E24</f>
        <v>0</v>
      </c>
    </row>
    <row r="25" spans="1:6" ht="15">
      <c r="A25" s="245"/>
      <c r="B25" s="70" t="s">
        <v>528</v>
      </c>
      <c r="C25" s="253" t="s">
        <v>388</v>
      </c>
      <c r="D25" s="81">
        <v>260</v>
      </c>
      <c r="E25" s="672"/>
      <c r="F25" s="82">
        <f t="shared" si="0"/>
        <v>0</v>
      </c>
    </row>
    <row r="26" spans="1:6" ht="15">
      <c r="A26" s="245"/>
      <c r="B26" s="70" t="s">
        <v>529</v>
      </c>
      <c r="C26" s="253" t="s">
        <v>388</v>
      </c>
      <c r="D26" s="81">
        <v>400</v>
      </c>
      <c r="E26" s="672"/>
      <c r="F26" s="82">
        <f t="shared" si="0"/>
        <v>0</v>
      </c>
    </row>
    <row r="27" spans="1:6" ht="15">
      <c r="A27" s="245"/>
      <c r="C27" s="253"/>
      <c r="D27" s="81"/>
      <c r="E27" s="672"/>
      <c r="F27" s="82"/>
    </row>
    <row r="28" spans="1:6" ht="15">
      <c r="A28" s="245"/>
      <c r="B28" s="70" t="s">
        <v>530</v>
      </c>
      <c r="C28" s="253" t="s">
        <v>388</v>
      </c>
      <c r="D28" s="81">
        <v>180</v>
      </c>
      <c r="E28" s="672"/>
      <c r="F28" s="82">
        <f>D28*E28</f>
        <v>0</v>
      </c>
    </row>
    <row r="29" spans="1:6" ht="30">
      <c r="A29" s="245"/>
      <c r="B29" s="70" t="s">
        <v>531</v>
      </c>
      <c r="C29" s="253" t="s">
        <v>388</v>
      </c>
      <c r="D29" s="81">
        <v>570</v>
      </c>
      <c r="E29" s="672"/>
      <c r="F29" s="82">
        <f>D29*E29</f>
        <v>0</v>
      </c>
    </row>
    <row r="30" spans="1:6" ht="30">
      <c r="A30" s="245"/>
      <c r="B30" s="70" t="s">
        <v>532</v>
      </c>
      <c r="C30" s="253" t="s">
        <v>388</v>
      </c>
      <c r="D30" s="81">
        <v>180</v>
      </c>
      <c r="E30" s="672"/>
      <c r="F30" s="82">
        <f>D30*E30</f>
        <v>0</v>
      </c>
    </row>
    <row r="31" spans="1:6" ht="30">
      <c r="A31" s="245"/>
      <c r="B31" s="70" t="s">
        <v>533</v>
      </c>
      <c r="C31" s="253" t="s">
        <v>388</v>
      </c>
      <c r="D31" s="81">
        <v>180</v>
      </c>
      <c r="E31" s="672"/>
      <c r="F31" s="82">
        <f>D31*E31</f>
        <v>0</v>
      </c>
    </row>
    <row r="32" spans="1:6" ht="15">
      <c r="A32" s="245"/>
      <c r="C32" s="253"/>
      <c r="D32" s="81"/>
      <c r="E32" s="670"/>
      <c r="F32" s="82"/>
    </row>
    <row r="33" spans="1:6" ht="15">
      <c r="A33" s="245"/>
      <c r="B33" s="70" t="s">
        <v>534</v>
      </c>
      <c r="C33" s="253"/>
      <c r="D33" s="81"/>
      <c r="E33" s="670"/>
      <c r="F33" s="82"/>
    </row>
    <row r="34" spans="1:6" ht="15">
      <c r="A34" s="245"/>
      <c r="B34" s="70" t="s">
        <v>535</v>
      </c>
      <c r="C34" s="253"/>
      <c r="D34" s="81"/>
      <c r="E34" s="670"/>
      <c r="F34" s="82"/>
    </row>
    <row r="35" spans="1:6" ht="15">
      <c r="A35" s="245"/>
      <c r="B35" s="70" t="s">
        <v>536</v>
      </c>
      <c r="C35" s="253" t="s">
        <v>388</v>
      </c>
      <c r="D35" s="81">
        <v>470</v>
      </c>
      <c r="E35" s="672"/>
      <c r="F35" s="82">
        <f>D35*E35</f>
        <v>0</v>
      </c>
    </row>
    <row r="36" spans="1:6" ht="15">
      <c r="A36" s="245"/>
      <c r="C36" s="253"/>
      <c r="D36" s="81"/>
      <c r="E36" s="670"/>
      <c r="F36" s="82"/>
    </row>
    <row r="37" spans="1:6" ht="15">
      <c r="A37" s="245">
        <v>2</v>
      </c>
      <c r="B37" s="70" t="s">
        <v>537</v>
      </c>
      <c r="C37" s="253"/>
      <c r="D37" s="81"/>
      <c r="E37" s="670"/>
      <c r="F37" s="82"/>
    </row>
    <row r="38" spans="1:6" ht="15">
      <c r="A38" s="245"/>
      <c r="B38" s="70" t="s">
        <v>538</v>
      </c>
      <c r="C38" s="253" t="s">
        <v>388</v>
      </c>
      <c r="D38" s="81">
        <v>1440</v>
      </c>
      <c r="E38" s="672"/>
      <c r="F38" s="82">
        <f>D38*E38</f>
        <v>0</v>
      </c>
    </row>
    <row r="39" spans="1:6" ht="15">
      <c r="A39" s="245"/>
      <c r="B39" s="70" t="s">
        <v>539</v>
      </c>
      <c r="C39" s="253" t="s">
        <v>388</v>
      </c>
      <c r="D39" s="81">
        <v>1210</v>
      </c>
      <c r="E39" s="672"/>
      <c r="F39" s="82">
        <f>D39*E39</f>
        <v>0</v>
      </c>
    </row>
    <row r="40" spans="1:6" ht="15">
      <c r="A40" s="245"/>
      <c r="B40" s="70" t="s">
        <v>540</v>
      </c>
      <c r="C40" s="253" t="s">
        <v>388</v>
      </c>
      <c r="D40" s="81">
        <v>690</v>
      </c>
      <c r="E40" s="672"/>
      <c r="F40" s="82">
        <f>D40*E40</f>
        <v>0</v>
      </c>
    </row>
    <row r="41" spans="1:6" ht="15">
      <c r="A41" s="245"/>
      <c r="B41" s="70" t="s">
        <v>541</v>
      </c>
      <c r="C41" s="253" t="s">
        <v>388</v>
      </c>
      <c r="D41" s="81">
        <v>510</v>
      </c>
      <c r="E41" s="672"/>
      <c r="F41" s="82">
        <f>D41*E41</f>
        <v>0</v>
      </c>
    </row>
    <row r="42" spans="1:6" ht="30">
      <c r="A42" s="245"/>
      <c r="B42" s="70" t="s">
        <v>542</v>
      </c>
      <c r="C42" s="253"/>
      <c r="D42" s="81"/>
      <c r="E42" s="670"/>
      <c r="F42" s="82"/>
    </row>
    <row r="43" spans="1:6" ht="15">
      <c r="A43" s="245"/>
      <c r="B43" s="70" t="s">
        <v>543</v>
      </c>
      <c r="C43" s="253" t="s">
        <v>388</v>
      </c>
      <c r="D43" s="81">
        <v>60</v>
      </c>
      <c r="E43" s="672"/>
      <c r="F43" s="82">
        <f>D43*E43</f>
        <v>0</v>
      </c>
    </row>
    <row r="44" spans="1:6" ht="30">
      <c r="A44" s="245"/>
      <c r="B44" s="70" t="s">
        <v>544</v>
      </c>
      <c r="C44" s="253"/>
      <c r="D44" s="81"/>
      <c r="E44" s="670"/>
      <c r="F44" s="82"/>
    </row>
    <row r="45" spans="1:6" ht="30">
      <c r="A45" s="245"/>
      <c r="B45" s="70" t="s">
        <v>545</v>
      </c>
      <c r="C45" s="253" t="s">
        <v>388</v>
      </c>
      <c r="D45" s="81">
        <v>140</v>
      </c>
      <c r="E45" s="672"/>
      <c r="F45" s="82">
        <f>D45*E45</f>
        <v>0</v>
      </c>
    </row>
    <row r="46" spans="1:6" ht="15">
      <c r="A46" s="245"/>
      <c r="C46" s="253"/>
      <c r="D46" s="81"/>
      <c r="E46" s="670"/>
      <c r="F46" s="82"/>
    </row>
    <row r="47" spans="1:5" ht="15">
      <c r="A47" s="245">
        <v>3</v>
      </c>
      <c r="B47" s="70" t="s">
        <v>546</v>
      </c>
      <c r="C47" s="253"/>
      <c r="D47" s="81"/>
      <c r="E47" s="670"/>
    </row>
    <row r="48" spans="1:6" ht="15">
      <c r="A48" s="245"/>
      <c r="B48" s="70" t="s">
        <v>547</v>
      </c>
      <c r="C48" s="253" t="s">
        <v>416</v>
      </c>
      <c r="D48" s="81">
        <v>580</v>
      </c>
      <c r="E48" s="672"/>
      <c r="F48" s="82">
        <f>D48*E48</f>
        <v>0</v>
      </c>
    </row>
    <row r="49" spans="1:6" ht="15">
      <c r="A49" s="245"/>
      <c r="C49" s="253"/>
      <c r="D49" s="81"/>
      <c r="E49" s="670"/>
      <c r="F49" s="82"/>
    </row>
    <row r="50" spans="1:6" ht="30">
      <c r="A50" s="247">
        <v>4</v>
      </c>
      <c r="B50" s="237" t="s">
        <v>548</v>
      </c>
      <c r="C50" s="255"/>
      <c r="D50" s="238"/>
      <c r="E50" s="670"/>
      <c r="F50" s="83"/>
    </row>
    <row r="51" spans="1:6" ht="15">
      <c r="A51" s="247"/>
      <c r="B51" s="237" t="s">
        <v>549</v>
      </c>
      <c r="C51" s="255" t="s">
        <v>416</v>
      </c>
      <c r="D51" s="238">
        <v>18</v>
      </c>
      <c r="E51" s="672"/>
      <c r="F51" s="83">
        <f>+D51*E51</f>
        <v>0</v>
      </c>
    </row>
    <row r="52" spans="1:6" ht="15">
      <c r="A52" s="247"/>
      <c r="B52" s="237"/>
      <c r="C52" s="255"/>
      <c r="D52" s="238"/>
      <c r="E52" s="670"/>
      <c r="F52" s="83"/>
    </row>
    <row r="53" spans="1:6" ht="30">
      <c r="A53" s="247">
        <v>5</v>
      </c>
      <c r="B53" s="237" t="s">
        <v>550</v>
      </c>
      <c r="C53" s="255"/>
      <c r="D53" s="238"/>
      <c r="E53" s="670"/>
      <c r="F53" s="83"/>
    </row>
    <row r="54" spans="1:6" ht="15">
      <c r="A54" s="247"/>
      <c r="B54" s="237" t="s">
        <v>549</v>
      </c>
      <c r="C54" s="255" t="s">
        <v>416</v>
      </c>
      <c r="D54" s="238">
        <v>18</v>
      </c>
      <c r="E54" s="672"/>
      <c r="F54" s="83">
        <f>+D54*E54</f>
        <v>0</v>
      </c>
    </row>
    <row r="55" spans="1:6" ht="15">
      <c r="A55" s="245"/>
      <c r="B55" s="155"/>
      <c r="C55" s="253"/>
      <c r="D55" s="81"/>
      <c r="E55" s="670"/>
      <c r="F55" s="82"/>
    </row>
    <row r="56" spans="1:6" ht="15">
      <c r="A56" s="245">
        <v>6</v>
      </c>
      <c r="B56" s="70" t="s">
        <v>551</v>
      </c>
      <c r="C56" s="253"/>
      <c r="D56" s="81"/>
      <c r="E56" s="670"/>
      <c r="F56" s="82"/>
    </row>
    <row r="57" spans="1:6" ht="15">
      <c r="A57" s="245"/>
      <c r="B57" s="70" t="s">
        <v>552</v>
      </c>
      <c r="C57" s="253" t="s">
        <v>337</v>
      </c>
      <c r="D57" s="81">
        <v>36</v>
      </c>
      <c r="E57" s="672"/>
      <c r="F57" s="82">
        <f>D57*E57</f>
        <v>0</v>
      </c>
    </row>
    <row r="58" spans="1:6" ht="15">
      <c r="A58" s="245"/>
      <c r="C58" s="253"/>
      <c r="D58" s="81"/>
      <c r="E58" s="670"/>
      <c r="F58" s="82"/>
    </row>
    <row r="59" spans="1:6" ht="30">
      <c r="A59" s="245" t="s">
        <v>553</v>
      </c>
      <c r="B59" s="70" t="s">
        <v>554</v>
      </c>
      <c r="C59" s="253" t="s">
        <v>494</v>
      </c>
      <c r="D59" s="81">
        <v>16</v>
      </c>
      <c r="E59" s="672"/>
      <c r="F59" s="83">
        <f>+D59*E59</f>
        <v>0</v>
      </c>
    </row>
    <row r="60" spans="1:6" ht="15">
      <c r="A60" s="245"/>
      <c r="C60" s="253"/>
      <c r="D60" s="81"/>
      <c r="E60" s="670"/>
      <c r="F60" s="83"/>
    </row>
    <row r="61" spans="1:6" ht="15">
      <c r="A61" s="245" t="s">
        <v>555</v>
      </c>
      <c r="B61" s="70" t="s">
        <v>556</v>
      </c>
      <c r="C61" s="253" t="s">
        <v>494</v>
      </c>
      <c r="D61" s="81">
        <v>16</v>
      </c>
      <c r="E61" s="672"/>
      <c r="F61" s="82">
        <f>D61*E61</f>
        <v>0</v>
      </c>
    </row>
    <row r="62" spans="1:6" ht="15">
      <c r="A62" s="245"/>
      <c r="C62" s="253"/>
      <c r="D62" s="81"/>
      <c r="E62" s="670"/>
      <c r="F62" s="82"/>
    </row>
    <row r="63" spans="1:6" ht="30">
      <c r="A63" s="245" t="s">
        <v>557</v>
      </c>
      <c r="B63" s="70" t="s">
        <v>558</v>
      </c>
      <c r="C63" s="253" t="s">
        <v>494</v>
      </c>
      <c r="D63" s="81">
        <v>40</v>
      </c>
      <c r="E63" s="672"/>
      <c r="F63" s="82">
        <f>D63*E63</f>
        <v>0</v>
      </c>
    </row>
    <row r="64" spans="1:6" ht="15">
      <c r="A64" s="245"/>
      <c r="C64" s="253"/>
      <c r="D64" s="81"/>
      <c r="E64" s="670"/>
      <c r="F64" s="82"/>
    </row>
    <row r="65" spans="1:5" ht="30">
      <c r="A65" s="248" t="s">
        <v>559</v>
      </c>
      <c r="B65" s="239" t="s">
        <v>560</v>
      </c>
      <c r="C65" s="253"/>
      <c r="D65" s="81"/>
      <c r="E65" s="670"/>
    </row>
    <row r="66" spans="1:6" ht="15">
      <c r="A66" s="248"/>
      <c r="B66" s="239" t="s">
        <v>561</v>
      </c>
      <c r="C66" s="253" t="s">
        <v>494</v>
      </c>
      <c r="D66" s="81">
        <v>35</v>
      </c>
      <c r="E66" s="672"/>
      <c r="F66" s="82">
        <f>D66*E66</f>
        <v>0</v>
      </c>
    </row>
    <row r="67" spans="1:5" ht="15">
      <c r="A67" s="248"/>
      <c r="B67" s="239"/>
      <c r="C67" s="253"/>
      <c r="D67" s="81"/>
      <c r="E67" s="670"/>
    </row>
    <row r="68" spans="1:6" ht="30">
      <c r="A68" s="247">
        <v>11</v>
      </c>
      <c r="B68" s="237" t="s">
        <v>562</v>
      </c>
      <c r="C68" s="253" t="s">
        <v>494</v>
      </c>
      <c r="D68" s="81">
        <v>42</v>
      </c>
      <c r="E68" s="672"/>
      <c r="F68" s="83">
        <f>+D68*E68</f>
        <v>0</v>
      </c>
    </row>
    <row r="69" spans="1:5" ht="15">
      <c r="A69" s="247"/>
      <c r="E69" s="670"/>
    </row>
    <row r="70" spans="1:6" ht="30">
      <c r="A70" s="245">
        <v>12</v>
      </c>
      <c r="B70" s="70" t="s">
        <v>563</v>
      </c>
      <c r="C70" s="253" t="s">
        <v>494</v>
      </c>
      <c r="D70" s="81">
        <v>32</v>
      </c>
      <c r="E70" s="672"/>
      <c r="F70" s="82">
        <f>D70*E70</f>
        <v>0</v>
      </c>
    </row>
    <row r="71" spans="1:6" ht="15">
      <c r="A71" s="245"/>
      <c r="C71" s="253"/>
      <c r="D71" s="81"/>
      <c r="E71" s="670"/>
      <c r="F71" s="82"/>
    </row>
    <row r="72" spans="1:6" ht="30">
      <c r="A72" s="245">
        <v>13</v>
      </c>
      <c r="B72" s="70" t="s">
        <v>564</v>
      </c>
      <c r="C72" s="253" t="s">
        <v>494</v>
      </c>
      <c r="D72" s="81">
        <v>70</v>
      </c>
      <c r="E72" s="672"/>
      <c r="F72" s="82">
        <f>D72*E72</f>
        <v>0</v>
      </c>
    </row>
    <row r="73" spans="1:6" ht="15">
      <c r="A73" s="245"/>
      <c r="C73" s="253"/>
      <c r="D73" s="81"/>
      <c r="E73" s="670"/>
      <c r="F73" s="85"/>
    </row>
    <row r="74" spans="1:6" ht="15">
      <c r="A74" s="245">
        <v>14</v>
      </c>
      <c r="B74" s="70" t="s">
        <v>565</v>
      </c>
      <c r="C74" s="253" t="s">
        <v>494</v>
      </c>
      <c r="D74" s="81">
        <v>24</v>
      </c>
      <c r="E74" s="672"/>
      <c r="F74" s="82">
        <f>D74*E74</f>
        <v>0</v>
      </c>
    </row>
    <row r="75" spans="1:6" ht="15">
      <c r="A75" s="245"/>
      <c r="C75" s="253"/>
      <c r="D75" s="81"/>
      <c r="E75" s="673"/>
      <c r="F75" s="85"/>
    </row>
    <row r="76" spans="1:6" ht="15">
      <c r="A76" s="249" t="s">
        <v>507</v>
      </c>
      <c r="B76" s="240" t="s">
        <v>566</v>
      </c>
      <c r="C76" s="256"/>
      <c r="D76" s="79"/>
      <c r="E76" s="669"/>
      <c r="F76" s="85">
        <f>+SUM(F16:F74)</f>
        <v>0</v>
      </c>
    </row>
    <row r="77" spans="1:6" ht="15">
      <c r="A77" s="249"/>
      <c r="B77" s="240"/>
      <c r="C77" s="256"/>
      <c r="D77" s="79"/>
      <c r="E77" s="669"/>
      <c r="F77" s="85"/>
    </row>
    <row r="78" spans="1:6" ht="15">
      <c r="A78" s="244" t="s">
        <v>509</v>
      </c>
      <c r="B78" s="146" t="s">
        <v>567</v>
      </c>
      <c r="C78" s="252"/>
      <c r="D78" s="77"/>
      <c r="E78" s="668"/>
      <c r="F78" s="78"/>
    </row>
    <row r="79" spans="1:6" ht="30">
      <c r="A79" s="245">
        <v>1</v>
      </c>
      <c r="B79" s="70" t="s">
        <v>568</v>
      </c>
      <c r="C79" s="253" t="s">
        <v>416</v>
      </c>
      <c r="D79" s="81">
        <v>77</v>
      </c>
      <c r="E79" s="672"/>
      <c r="F79" s="82">
        <f>+D79*E79</f>
        <v>0</v>
      </c>
    </row>
    <row r="80" spans="1:6" ht="15">
      <c r="A80" s="245"/>
      <c r="C80" s="253"/>
      <c r="D80" s="81"/>
      <c r="E80" s="670"/>
      <c r="F80" s="82"/>
    </row>
    <row r="81" spans="1:6" ht="15">
      <c r="A81" s="245">
        <v>2</v>
      </c>
      <c r="B81" s="70" t="s">
        <v>569</v>
      </c>
      <c r="C81" s="253"/>
      <c r="D81" s="81"/>
      <c r="E81" s="670"/>
      <c r="F81" s="82"/>
    </row>
    <row r="82" spans="1:6" ht="15">
      <c r="A82" s="245"/>
      <c r="B82" s="70" t="s">
        <v>570</v>
      </c>
      <c r="C82" s="253" t="s">
        <v>416</v>
      </c>
      <c r="D82" s="81">
        <v>18</v>
      </c>
      <c r="E82" s="672"/>
      <c r="F82" s="82">
        <f>+D82*E82</f>
        <v>0</v>
      </c>
    </row>
    <row r="83" spans="1:6" ht="15">
      <c r="A83" s="245"/>
      <c r="C83" s="253"/>
      <c r="D83" s="81"/>
      <c r="E83" s="670"/>
      <c r="F83" s="82"/>
    </row>
    <row r="84" spans="1:6" ht="30">
      <c r="A84" s="245">
        <v>3</v>
      </c>
      <c r="B84" s="70" t="s">
        <v>571</v>
      </c>
      <c r="C84" s="253"/>
      <c r="D84" s="81"/>
      <c r="E84" s="670"/>
      <c r="F84" s="82"/>
    </row>
    <row r="85" spans="1:6" ht="15">
      <c r="A85" s="245"/>
      <c r="B85" s="70" t="s">
        <v>572</v>
      </c>
      <c r="C85" s="253" t="s">
        <v>416</v>
      </c>
      <c r="D85" s="81">
        <v>18</v>
      </c>
      <c r="E85" s="672"/>
      <c r="F85" s="82">
        <f>+D85*E85</f>
        <v>0</v>
      </c>
    </row>
    <row r="86" spans="1:6" ht="15">
      <c r="A86" s="245"/>
      <c r="C86" s="253"/>
      <c r="D86" s="81"/>
      <c r="E86" s="670"/>
      <c r="F86" s="82"/>
    </row>
    <row r="87" spans="1:6" ht="30">
      <c r="A87" s="245">
        <v>4</v>
      </c>
      <c r="B87" s="70" t="s">
        <v>573</v>
      </c>
      <c r="C87" s="253"/>
      <c r="D87" s="81"/>
      <c r="E87" s="670"/>
      <c r="F87" s="82"/>
    </row>
    <row r="88" spans="1:6" ht="15">
      <c r="A88" s="245"/>
      <c r="B88" s="70" t="s">
        <v>574</v>
      </c>
      <c r="C88" s="253" t="s">
        <v>416</v>
      </c>
      <c r="D88" s="81">
        <v>34</v>
      </c>
      <c r="E88" s="672"/>
      <c r="F88" s="82">
        <f>+D88*E88</f>
        <v>0</v>
      </c>
    </row>
    <row r="89" spans="1:6" ht="15">
      <c r="A89" s="245"/>
      <c r="B89" s="70" t="s">
        <v>575</v>
      </c>
      <c r="C89" s="253" t="s">
        <v>416</v>
      </c>
      <c r="D89" s="81">
        <v>2</v>
      </c>
      <c r="E89" s="672"/>
      <c r="F89" s="82">
        <f>+D89*E89</f>
        <v>0</v>
      </c>
    </row>
    <row r="90" spans="1:6" ht="15">
      <c r="A90" s="245"/>
      <c r="C90" s="253"/>
      <c r="D90" s="81"/>
      <c r="E90" s="670"/>
      <c r="F90" s="82"/>
    </row>
    <row r="91" spans="1:6" ht="30">
      <c r="A91" s="245">
        <v>5</v>
      </c>
      <c r="B91" s="70" t="s">
        <v>576</v>
      </c>
      <c r="C91" s="253"/>
      <c r="D91" s="81"/>
      <c r="E91" s="670"/>
      <c r="F91" s="82"/>
    </row>
    <row r="92" spans="1:6" ht="15">
      <c r="A92" s="245"/>
      <c r="B92" s="70" t="s">
        <v>577</v>
      </c>
      <c r="C92" s="253" t="s">
        <v>416</v>
      </c>
      <c r="D92" s="81">
        <v>13</v>
      </c>
      <c r="E92" s="672"/>
      <c r="F92" s="82">
        <f>+D92*E92</f>
        <v>0</v>
      </c>
    </row>
    <row r="93" spans="1:6" ht="15">
      <c r="A93" s="245"/>
      <c r="C93" s="253"/>
      <c r="D93" s="81"/>
      <c r="E93" s="670"/>
      <c r="F93" s="82"/>
    </row>
    <row r="94" spans="1:6" ht="30">
      <c r="A94" s="245">
        <v>6</v>
      </c>
      <c r="B94" s="70" t="s">
        <v>578</v>
      </c>
      <c r="C94" s="253" t="s">
        <v>416</v>
      </c>
      <c r="D94" s="81">
        <v>42</v>
      </c>
      <c r="E94" s="672"/>
      <c r="F94" s="82">
        <f>+D94*E94</f>
        <v>0</v>
      </c>
    </row>
    <row r="95" spans="1:6" ht="15">
      <c r="A95" s="245"/>
      <c r="C95" s="253"/>
      <c r="D95" s="81"/>
      <c r="E95" s="670"/>
      <c r="F95" s="82"/>
    </row>
    <row r="96" spans="1:6" ht="30">
      <c r="A96" s="245">
        <v>7</v>
      </c>
      <c r="B96" s="70" t="s">
        <v>579</v>
      </c>
      <c r="C96" s="253" t="s">
        <v>170</v>
      </c>
      <c r="D96" s="81">
        <v>1</v>
      </c>
      <c r="E96" s="672"/>
      <c r="F96" s="82">
        <f>+D96*E96</f>
        <v>0</v>
      </c>
    </row>
    <row r="97" spans="1:6" ht="15">
      <c r="A97" s="245"/>
      <c r="C97" s="253"/>
      <c r="D97" s="81"/>
      <c r="E97" s="670"/>
      <c r="F97" s="82"/>
    </row>
    <row r="98" spans="1:6" ht="15">
      <c r="A98" s="245"/>
      <c r="B98" s="146" t="s">
        <v>580</v>
      </c>
      <c r="C98" s="253"/>
      <c r="D98" s="81"/>
      <c r="E98" s="670"/>
      <c r="F98" s="86"/>
    </row>
    <row r="99" spans="1:6" ht="30">
      <c r="A99" s="245"/>
      <c r="B99" s="70" t="s">
        <v>581</v>
      </c>
      <c r="C99" s="253"/>
      <c r="D99" s="81"/>
      <c r="E99" s="670"/>
      <c r="F99" s="86"/>
    </row>
    <row r="100" spans="1:6" ht="15">
      <c r="A100" s="244"/>
      <c r="B100" s="146"/>
      <c r="C100" s="252"/>
      <c r="D100" s="77"/>
      <c r="E100" s="670"/>
      <c r="F100" s="78"/>
    </row>
    <row r="101" spans="1:6" ht="15">
      <c r="A101" s="244" t="s">
        <v>509</v>
      </c>
      <c r="B101" s="146" t="s">
        <v>582</v>
      </c>
      <c r="C101" s="252"/>
      <c r="D101" s="78"/>
      <c r="E101" s="669"/>
      <c r="F101" s="78">
        <f>+SUM(F79:F98)</f>
        <v>0</v>
      </c>
    </row>
    <row r="102" spans="1:6" ht="15">
      <c r="A102" s="244"/>
      <c r="B102" s="146"/>
      <c r="C102" s="252"/>
      <c r="D102" s="77"/>
      <c r="E102" s="669"/>
      <c r="F102" s="78"/>
    </row>
    <row r="103" spans="1:6" ht="15">
      <c r="A103" s="244"/>
      <c r="B103" s="146"/>
      <c r="C103" s="252"/>
      <c r="D103" s="77"/>
      <c r="E103" s="669"/>
      <c r="F103" s="78"/>
    </row>
    <row r="104" spans="1:6" ht="15">
      <c r="A104" s="244" t="s">
        <v>511</v>
      </c>
      <c r="B104" s="146" t="s">
        <v>583</v>
      </c>
      <c r="C104" s="252"/>
      <c r="D104" s="77"/>
      <c r="E104" s="668"/>
      <c r="F104" s="78"/>
    </row>
    <row r="105" spans="1:6" ht="30">
      <c r="A105" s="245"/>
      <c r="B105" s="70" t="s">
        <v>584</v>
      </c>
      <c r="C105" s="253"/>
      <c r="D105" s="81"/>
      <c r="E105" s="670"/>
      <c r="F105" s="82"/>
    </row>
    <row r="106" spans="1:6" ht="15">
      <c r="A106" s="245"/>
      <c r="B106" s="70" t="s">
        <v>585</v>
      </c>
      <c r="C106" s="253"/>
      <c r="D106" s="81"/>
      <c r="E106" s="670"/>
      <c r="F106" s="82"/>
    </row>
    <row r="107" spans="1:6" ht="15">
      <c r="A107" s="245">
        <v>1</v>
      </c>
      <c r="B107" s="70" t="s">
        <v>586</v>
      </c>
      <c r="C107" s="253"/>
      <c r="D107" s="81"/>
      <c r="E107" s="670"/>
      <c r="F107" s="82"/>
    </row>
    <row r="108" spans="1:6" ht="15">
      <c r="A108" s="245"/>
      <c r="B108" s="70" t="s">
        <v>587</v>
      </c>
      <c r="C108" s="253"/>
      <c r="D108" s="81"/>
      <c r="E108" s="670"/>
      <c r="F108" s="82"/>
    </row>
    <row r="109" spans="1:6" ht="15">
      <c r="A109" s="245"/>
      <c r="B109" s="70" t="s">
        <v>588</v>
      </c>
      <c r="C109" s="253" t="s">
        <v>416</v>
      </c>
      <c r="D109" s="81">
        <v>56</v>
      </c>
      <c r="E109" s="672"/>
      <c r="F109" s="82">
        <f aca="true" t="shared" si="1" ref="F109:F115">+D109*E109</f>
        <v>0</v>
      </c>
    </row>
    <row r="110" spans="1:6" ht="15">
      <c r="A110" s="245"/>
      <c r="B110" s="70" t="s">
        <v>589</v>
      </c>
      <c r="C110" s="253" t="s">
        <v>416</v>
      </c>
      <c r="D110" s="81">
        <v>76</v>
      </c>
      <c r="E110" s="672"/>
      <c r="F110" s="82">
        <f t="shared" si="1"/>
        <v>0</v>
      </c>
    </row>
    <row r="111" spans="1:6" ht="15">
      <c r="A111" s="245"/>
      <c r="B111" s="70" t="s">
        <v>590</v>
      </c>
      <c r="C111" s="253" t="s">
        <v>416</v>
      </c>
      <c r="D111" s="81">
        <v>6</v>
      </c>
      <c r="E111" s="672"/>
      <c r="F111" s="82">
        <f t="shared" si="1"/>
        <v>0</v>
      </c>
    </row>
    <row r="112" spans="1:6" ht="15">
      <c r="A112" s="245"/>
      <c r="B112" s="70" t="s">
        <v>591</v>
      </c>
      <c r="C112" s="253" t="s">
        <v>416</v>
      </c>
      <c r="D112" s="81">
        <v>18</v>
      </c>
      <c r="E112" s="672"/>
      <c r="F112" s="82">
        <f t="shared" si="1"/>
        <v>0</v>
      </c>
    </row>
    <row r="113" spans="1:6" ht="15">
      <c r="A113" s="245"/>
      <c r="B113" s="70" t="s">
        <v>592</v>
      </c>
      <c r="C113" s="253" t="s">
        <v>416</v>
      </c>
      <c r="D113" s="81">
        <v>28</v>
      </c>
      <c r="E113" s="672"/>
      <c r="F113" s="82">
        <f t="shared" si="1"/>
        <v>0</v>
      </c>
    </row>
    <row r="114" spans="1:6" ht="15">
      <c r="A114" s="245"/>
      <c r="B114" s="70" t="s">
        <v>593</v>
      </c>
      <c r="C114" s="253" t="s">
        <v>416</v>
      </c>
      <c r="D114" s="81">
        <v>1</v>
      </c>
      <c r="E114" s="672"/>
      <c r="F114" s="82">
        <f t="shared" si="1"/>
        <v>0</v>
      </c>
    </row>
    <row r="115" spans="1:6" ht="30">
      <c r="A115" s="245"/>
      <c r="B115" s="70" t="s">
        <v>594</v>
      </c>
      <c r="C115" s="253" t="s">
        <v>416</v>
      </c>
      <c r="D115" s="81">
        <v>7</v>
      </c>
      <c r="E115" s="672"/>
      <c r="F115" s="82">
        <f t="shared" si="1"/>
        <v>0</v>
      </c>
    </row>
    <row r="116" spans="1:6" ht="30">
      <c r="A116" s="245"/>
      <c r="B116" s="70" t="s">
        <v>595</v>
      </c>
      <c r="C116" s="253"/>
      <c r="D116" s="81"/>
      <c r="E116" s="670"/>
      <c r="F116" s="82"/>
    </row>
    <row r="117" spans="1:6" ht="30">
      <c r="A117" s="245"/>
      <c r="B117" s="70" t="s">
        <v>596</v>
      </c>
      <c r="C117" s="253" t="s">
        <v>416</v>
      </c>
      <c r="D117" s="81">
        <v>1</v>
      </c>
      <c r="E117" s="672"/>
      <c r="F117" s="82">
        <f>+D117*E117</f>
        <v>0</v>
      </c>
    </row>
    <row r="118" spans="1:6" ht="15">
      <c r="A118" s="245"/>
      <c r="B118" s="70" t="s">
        <v>597</v>
      </c>
      <c r="C118" s="253" t="s">
        <v>416</v>
      </c>
      <c r="D118" s="81">
        <v>1</v>
      </c>
      <c r="E118" s="672"/>
      <c r="F118" s="82">
        <f>+D118*E118</f>
        <v>0</v>
      </c>
    </row>
    <row r="119" spans="1:6" ht="15">
      <c r="A119" s="245"/>
      <c r="C119" s="253"/>
      <c r="D119" s="81"/>
      <c r="E119" s="670"/>
      <c r="F119" s="82"/>
    </row>
    <row r="120" spans="1:6" ht="15">
      <c r="A120" s="249" t="s">
        <v>511</v>
      </c>
      <c r="B120" s="241" t="s">
        <v>598</v>
      </c>
      <c r="C120" s="256"/>
      <c r="D120" s="85"/>
      <c r="E120" s="669"/>
      <c r="F120" s="85">
        <f>SUM(F108:F119)</f>
        <v>0</v>
      </c>
    </row>
    <row r="121" spans="1:6" ht="15">
      <c r="A121" s="249"/>
      <c r="B121" s="241"/>
      <c r="C121" s="256"/>
      <c r="D121" s="79"/>
      <c r="E121" s="669"/>
      <c r="F121" s="85"/>
    </row>
    <row r="122" spans="1:6" ht="15">
      <c r="A122" s="244" t="s">
        <v>513</v>
      </c>
      <c r="B122" s="146" t="s">
        <v>599</v>
      </c>
      <c r="C122" s="252"/>
      <c r="D122" s="77"/>
      <c r="E122" s="668"/>
      <c r="F122" s="78"/>
    </row>
    <row r="123" spans="1:6" ht="30">
      <c r="A123" s="245"/>
      <c r="B123" s="70" t="s">
        <v>600</v>
      </c>
      <c r="C123" s="253"/>
      <c r="D123" s="81"/>
      <c r="E123" s="670"/>
      <c r="F123" s="82"/>
    </row>
    <row r="124" spans="1:6" ht="15">
      <c r="A124" s="245"/>
      <c r="B124" s="70" t="s">
        <v>585</v>
      </c>
      <c r="C124" s="253"/>
      <c r="D124" s="81"/>
      <c r="E124" s="670"/>
      <c r="F124" s="82"/>
    </row>
    <row r="125" spans="1:6" ht="15">
      <c r="A125" s="245"/>
      <c r="C125" s="253"/>
      <c r="D125" s="81"/>
      <c r="E125" s="670"/>
      <c r="F125" s="82"/>
    </row>
    <row r="126" spans="1:6" ht="15">
      <c r="A126" s="245">
        <v>1</v>
      </c>
      <c r="B126" s="70" t="s">
        <v>601</v>
      </c>
      <c r="C126" s="253"/>
      <c r="D126" s="81"/>
      <c r="E126" s="670"/>
      <c r="F126" s="82"/>
    </row>
    <row r="127" spans="1:6" ht="15">
      <c r="A127" s="245"/>
      <c r="B127" s="70" t="s">
        <v>602</v>
      </c>
      <c r="C127" s="253"/>
      <c r="D127" s="81"/>
      <c r="E127" s="670"/>
      <c r="F127" s="82"/>
    </row>
    <row r="128" spans="1:6" ht="15">
      <c r="A128" s="245"/>
      <c r="B128" s="70" t="s">
        <v>603</v>
      </c>
      <c r="C128" s="253" t="s">
        <v>416</v>
      </c>
      <c r="D128" s="81">
        <v>216</v>
      </c>
      <c r="E128" s="672"/>
      <c r="F128" s="82">
        <f>+D128*E128</f>
        <v>0</v>
      </c>
    </row>
    <row r="129" spans="1:6" ht="15">
      <c r="A129" s="245"/>
      <c r="B129" s="70" t="s">
        <v>604</v>
      </c>
      <c r="C129" s="253" t="s">
        <v>416</v>
      </c>
      <c r="D129" s="81">
        <v>42</v>
      </c>
      <c r="E129" s="672"/>
      <c r="F129" s="82">
        <f>+D129*E129</f>
        <v>0</v>
      </c>
    </row>
    <row r="130" spans="1:6" ht="15">
      <c r="A130" s="245"/>
      <c r="C130" s="253"/>
      <c r="D130" s="81"/>
      <c r="E130" s="670"/>
      <c r="F130" s="82"/>
    </row>
    <row r="131" spans="1:6" ht="30">
      <c r="A131" s="245">
        <v>2</v>
      </c>
      <c r="B131" s="70" t="s">
        <v>605</v>
      </c>
      <c r="C131" s="253"/>
      <c r="D131" s="81"/>
      <c r="E131" s="670"/>
      <c r="F131" s="82"/>
    </row>
    <row r="132" spans="1:6" ht="15">
      <c r="A132" s="245"/>
      <c r="B132" s="70" t="s">
        <v>603</v>
      </c>
      <c r="C132" s="253" t="s">
        <v>416</v>
      </c>
      <c r="D132" s="81">
        <v>35</v>
      </c>
      <c r="E132" s="672"/>
      <c r="F132" s="82">
        <f>+D132*E132</f>
        <v>0</v>
      </c>
    </row>
    <row r="133" spans="1:6" ht="15">
      <c r="A133" s="245"/>
      <c r="B133" s="70" t="s">
        <v>606</v>
      </c>
      <c r="C133" s="253" t="s">
        <v>416</v>
      </c>
      <c r="D133" s="81">
        <v>22</v>
      </c>
      <c r="E133" s="672"/>
      <c r="F133" s="82">
        <f>+D133*E133</f>
        <v>0</v>
      </c>
    </row>
    <row r="134" spans="1:6" ht="15">
      <c r="A134" s="245"/>
      <c r="B134" s="70" t="s">
        <v>607</v>
      </c>
      <c r="C134" s="253" t="s">
        <v>416</v>
      </c>
      <c r="D134" s="81">
        <v>18</v>
      </c>
      <c r="E134" s="672"/>
      <c r="F134" s="82">
        <f>+D134*E134</f>
        <v>0</v>
      </c>
    </row>
    <row r="135" spans="1:6" ht="15">
      <c r="A135" s="245"/>
      <c r="C135" s="253"/>
      <c r="D135" s="81"/>
      <c r="E135" s="670"/>
      <c r="F135" s="82"/>
    </row>
    <row r="136" spans="1:6" ht="15">
      <c r="A136" s="249" t="s">
        <v>513</v>
      </c>
      <c r="B136" s="241" t="s">
        <v>608</v>
      </c>
      <c r="C136" s="256"/>
      <c r="D136" s="85"/>
      <c r="E136" s="669"/>
      <c r="F136" s="85">
        <f>SUM(F128:F135)</f>
        <v>0</v>
      </c>
    </row>
    <row r="137" spans="1:6" ht="15">
      <c r="A137" s="249"/>
      <c r="B137" s="241"/>
      <c r="C137" s="256"/>
      <c r="D137" s="79"/>
      <c r="E137" s="669"/>
      <c r="F137" s="85"/>
    </row>
    <row r="138" spans="1:6" ht="15">
      <c r="A138" s="244" t="s">
        <v>515</v>
      </c>
      <c r="B138" s="146" t="s">
        <v>489</v>
      </c>
      <c r="C138" s="252"/>
      <c r="D138" s="77"/>
      <c r="E138" s="668"/>
      <c r="F138" s="78"/>
    </row>
    <row r="139" spans="1:6" ht="30">
      <c r="A139" s="244"/>
      <c r="B139" s="146" t="s">
        <v>609</v>
      </c>
      <c r="C139" s="252"/>
      <c r="D139" s="77"/>
      <c r="E139" s="670"/>
      <c r="F139" s="78"/>
    </row>
    <row r="140" spans="1:6" ht="21" customHeight="1">
      <c r="A140" s="244"/>
      <c r="B140" s="146" t="s">
        <v>610</v>
      </c>
      <c r="C140" s="252"/>
      <c r="D140" s="77"/>
      <c r="E140" s="670"/>
      <c r="F140" s="78"/>
    </row>
    <row r="141" spans="1:6" ht="20.25" customHeight="1">
      <c r="A141" s="244"/>
      <c r="B141" s="146" t="s">
        <v>611</v>
      </c>
      <c r="C141" s="252"/>
      <c r="D141" s="77"/>
      <c r="E141" s="670"/>
      <c r="F141" s="78"/>
    </row>
    <row r="142" spans="1:6" ht="15">
      <c r="A142" s="244"/>
      <c r="B142" s="146" t="s">
        <v>612</v>
      </c>
      <c r="C142" s="252"/>
      <c r="D142" s="77"/>
      <c r="E142" s="670"/>
      <c r="F142" s="78"/>
    </row>
    <row r="143" spans="1:6" ht="30">
      <c r="A143" s="244"/>
      <c r="B143" s="146" t="s">
        <v>613</v>
      </c>
      <c r="C143" s="252"/>
      <c r="D143" s="77"/>
      <c r="E143" s="670"/>
      <c r="F143" s="78"/>
    </row>
    <row r="144" spans="1:6" ht="30">
      <c r="A144" s="244"/>
      <c r="B144" s="146" t="s">
        <v>614</v>
      </c>
      <c r="C144" s="252"/>
      <c r="D144" s="77"/>
      <c r="E144" s="670"/>
      <c r="F144" s="78"/>
    </row>
    <row r="145" spans="1:6" ht="30">
      <c r="A145" s="245">
        <v>1</v>
      </c>
      <c r="B145" s="70" t="s">
        <v>1430</v>
      </c>
      <c r="C145" s="253" t="s">
        <v>416</v>
      </c>
      <c r="D145" s="81">
        <v>18</v>
      </c>
      <c r="E145" s="672"/>
      <c r="F145" s="83">
        <f>+D145*E145</f>
        <v>0</v>
      </c>
    </row>
    <row r="146" spans="1:6" ht="15">
      <c r="A146" s="245"/>
      <c r="C146" s="253"/>
      <c r="D146" s="81"/>
      <c r="E146" s="670"/>
      <c r="F146" s="82"/>
    </row>
    <row r="147" spans="1:6" ht="15">
      <c r="A147" s="245">
        <v>2</v>
      </c>
      <c r="B147" s="70" t="s">
        <v>615</v>
      </c>
      <c r="C147" s="253"/>
      <c r="D147" s="81"/>
      <c r="E147" s="670"/>
      <c r="F147" s="82"/>
    </row>
    <row r="148" spans="1:6" ht="15">
      <c r="A148" s="245"/>
      <c r="B148" s="70" t="s">
        <v>616</v>
      </c>
      <c r="C148" s="253" t="s">
        <v>494</v>
      </c>
      <c r="D148" s="81">
        <v>16</v>
      </c>
      <c r="E148" s="672"/>
      <c r="F148" s="83">
        <f>+D148*E148</f>
        <v>0</v>
      </c>
    </row>
    <row r="149" spans="1:6" ht="15">
      <c r="A149" s="245"/>
      <c r="C149" s="253"/>
      <c r="D149" s="81"/>
      <c r="E149" s="670"/>
      <c r="F149" s="82"/>
    </row>
    <row r="150" spans="1:6" ht="30">
      <c r="A150" s="245">
        <v>3</v>
      </c>
      <c r="B150" s="70" t="s">
        <v>617</v>
      </c>
      <c r="C150" s="253"/>
      <c r="D150" s="81"/>
      <c r="E150" s="670"/>
      <c r="F150" s="82"/>
    </row>
    <row r="151" spans="1:6" ht="30">
      <c r="A151" s="245"/>
      <c r="B151" s="70" t="s">
        <v>618</v>
      </c>
      <c r="C151" s="253" t="s">
        <v>170</v>
      </c>
      <c r="D151" s="81">
        <v>1</v>
      </c>
      <c r="E151" s="672"/>
      <c r="F151" s="83">
        <f>+D151*E151</f>
        <v>0</v>
      </c>
    </row>
    <row r="152" spans="1:6" ht="15">
      <c r="A152" s="245"/>
      <c r="C152" s="253"/>
      <c r="D152" s="81"/>
      <c r="E152" s="670"/>
      <c r="F152" s="82"/>
    </row>
    <row r="153" spans="1:6" ht="30">
      <c r="A153" s="245">
        <v>4</v>
      </c>
      <c r="B153" s="70" t="s">
        <v>619</v>
      </c>
      <c r="C153" s="253"/>
      <c r="D153" s="81"/>
      <c r="E153" s="670"/>
      <c r="F153" s="82"/>
    </row>
    <row r="154" spans="1:6" ht="30">
      <c r="A154" s="247"/>
      <c r="B154" s="237" t="s">
        <v>620</v>
      </c>
      <c r="C154" s="255"/>
      <c r="D154" s="238"/>
      <c r="E154" s="674"/>
      <c r="F154" s="83"/>
    </row>
    <row r="155" spans="1:6" ht="30">
      <c r="A155" s="247"/>
      <c r="B155" s="237" t="s">
        <v>621</v>
      </c>
      <c r="C155" s="255"/>
      <c r="D155" s="238"/>
      <c r="E155" s="674"/>
      <c r="F155" s="83"/>
    </row>
    <row r="156" spans="1:6" ht="15">
      <c r="A156" s="245"/>
      <c r="B156" s="70" t="s">
        <v>622</v>
      </c>
      <c r="C156" s="253" t="s">
        <v>416</v>
      </c>
      <c r="D156" s="81">
        <v>1</v>
      </c>
      <c r="E156" s="670"/>
      <c r="F156" s="82"/>
    </row>
    <row r="157" spans="1:6" ht="15">
      <c r="A157" s="247"/>
      <c r="B157" s="237" t="s">
        <v>623</v>
      </c>
      <c r="C157" s="255"/>
      <c r="D157" s="238"/>
      <c r="E157" s="674"/>
      <c r="F157" s="83"/>
    </row>
    <row r="158" spans="1:6" ht="15">
      <c r="A158" s="247"/>
      <c r="B158" s="237" t="s">
        <v>624</v>
      </c>
      <c r="C158" s="255" t="s">
        <v>416</v>
      </c>
      <c r="D158" s="238">
        <v>3</v>
      </c>
      <c r="E158" s="674"/>
      <c r="F158" s="83"/>
    </row>
    <row r="159" spans="1:6" ht="15">
      <c r="A159" s="247"/>
      <c r="B159" s="237" t="s">
        <v>625</v>
      </c>
      <c r="C159" s="255" t="s">
        <v>416</v>
      </c>
      <c r="D159" s="238">
        <v>9</v>
      </c>
      <c r="E159" s="674"/>
      <c r="F159" s="83"/>
    </row>
    <row r="160" spans="1:6" ht="15">
      <c r="A160" s="247"/>
      <c r="B160" s="237" t="s">
        <v>626</v>
      </c>
      <c r="C160" s="255" t="s">
        <v>416</v>
      </c>
      <c r="D160" s="238">
        <v>1</v>
      </c>
      <c r="E160" s="674"/>
      <c r="F160" s="83"/>
    </row>
    <row r="161" spans="1:6" ht="15">
      <c r="A161" s="245"/>
      <c r="B161" s="70" t="s">
        <v>627</v>
      </c>
      <c r="C161" s="253"/>
      <c r="D161" s="81"/>
      <c r="E161" s="670"/>
      <c r="F161" s="82"/>
    </row>
    <row r="162" spans="1:6" ht="15">
      <c r="A162" s="245"/>
      <c r="B162" s="70" t="s">
        <v>628</v>
      </c>
      <c r="C162" s="253" t="s">
        <v>416</v>
      </c>
      <c r="D162" s="81">
        <v>1</v>
      </c>
      <c r="E162" s="670"/>
      <c r="F162" s="82"/>
    </row>
    <row r="163" spans="1:6" ht="15">
      <c r="A163" s="245"/>
      <c r="B163" s="70" t="s">
        <v>627</v>
      </c>
      <c r="C163" s="253"/>
      <c r="D163" s="81"/>
      <c r="E163" s="670"/>
      <c r="F163" s="82"/>
    </row>
    <row r="164" spans="1:6" ht="15">
      <c r="A164" s="245"/>
      <c r="B164" s="70" t="s">
        <v>629</v>
      </c>
      <c r="C164" s="253" t="s">
        <v>416</v>
      </c>
      <c r="D164" s="81">
        <v>2</v>
      </c>
      <c r="E164" s="670"/>
      <c r="F164" s="82"/>
    </row>
    <row r="165" spans="1:6" ht="15">
      <c r="A165" s="247"/>
      <c r="B165" s="237" t="s">
        <v>630</v>
      </c>
      <c r="C165" s="255" t="s">
        <v>416</v>
      </c>
      <c r="D165" s="238">
        <v>4</v>
      </c>
      <c r="E165" s="674"/>
      <c r="F165" s="83"/>
    </row>
    <row r="166" spans="1:6" ht="15">
      <c r="A166" s="247"/>
      <c r="B166" s="237" t="s">
        <v>631</v>
      </c>
      <c r="C166" s="255" t="s">
        <v>486</v>
      </c>
      <c r="D166" s="238">
        <v>10</v>
      </c>
      <c r="E166" s="674"/>
      <c r="F166" s="83"/>
    </row>
    <row r="167" spans="1:6" ht="15">
      <c r="A167" s="247"/>
      <c r="B167" s="237" t="s">
        <v>632</v>
      </c>
      <c r="C167" s="255" t="s">
        <v>416</v>
      </c>
      <c r="D167" s="238">
        <v>1</v>
      </c>
      <c r="E167" s="675"/>
      <c r="F167" s="83">
        <f>+D167*E167</f>
        <v>0</v>
      </c>
    </row>
    <row r="168" spans="1:6" ht="15">
      <c r="A168" s="247"/>
      <c r="B168" s="237"/>
      <c r="C168" s="255"/>
      <c r="D168" s="238"/>
      <c r="E168" s="674"/>
      <c r="F168" s="83"/>
    </row>
    <row r="169" spans="1:6" ht="30">
      <c r="A169" s="245">
        <v>5</v>
      </c>
      <c r="B169" s="70" t="s">
        <v>633</v>
      </c>
      <c r="C169" s="253"/>
      <c r="D169" s="81"/>
      <c r="E169" s="670"/>
      <c r="F169" s="82"/>
    </row>
    <row r="170" spans="1:6" ht="30">
      <c r="A170" s="247"/>
      <c r="B170" s="237" t="s">
        <v>620</v>
      </c>
      <c r="C170" s="255"/>
      <c r="D170" s="238"/>
      <c r="E170" s="674"/>
      <c r="F170" s="83"/>
    </row>
    <row r="171" spans="1:6" ht="30">
      <c r="A171" s="247"/>
      <c r="B171" s="237" t="s">
        <v>621</v>
      </c>
      <c r="C171" s="255"/>
      <c r="D171" s="238"/>
      <c r="E171" s="674"/>
      <c r="F171" s="83"/>
    </row>
    <row r="172" spans="1:6" ht="15">
      <c r="A172" s="245"/>
      <c r="B172" s="70" t="s">
        <v>622</v>
      </c>
      <c r="C172" s="253" t="s">
        <v>416</v>
      </c>
      <c r="D172" s="81">
        <v>1</v>
      </c>
      <c r="E172" s="670"/>
      <c r="F172" s="82"/>
    </row>
    <row r="173" spans="1:6" ht="15">
      <c r="A173" s="247"/>
      <c r="B173" s="237" t="s">
        <v>623</v>
      </c>
      <c r="C173" s="255"/>
      <c r="D173" s="238"/>
      <c r="E173" s="674"/>
      <c r="F173" s="83"/>
    </row>
    <row r="174" spans="1:6" ht="15">
      <c r="A174" s="247"/>
      <c r="B174" s="237" t="s">
        <v>624</v>
      </c>
      <c r="C174" s="255" t="s">
        <v>416</v>
      </c>
      <c r="D174" s="238">
        <v>3</v>
      </c>
      <c r="E174" s="674"/>
      <c r="F174" s="83"/>
    </row>
    <row r="175" spans="1:6" ht="15">
      <c r="A175" s="247"/>
      <c r="B175" s="237" t="s">
        <v>625</v>
      </c>
      <c r="C175" s="255" t="s">
        <v>416</v>
      </c>
      <c r="D175" s="238">
        <v>8</v>
      </c>
      <c r="E175" s="674"/>
      <c r="F175" s="83"/>
    </row>
    <row r="176" spans="1:6" ht="15">
      <c r="A176" s="247"/>
      <c r="B176" s="237" t="s">
        <v>626</v>
      </c>
      <c r="C176" s="255" t="s">
        <v>416</v>
      </c>
      <c r="D176" s="238">
        <v>1</v>
      </c>
      <c r="E176" s="674"/>
      <c r="F176" s="83"/>
    </row>
    <row r="177" spans="1:6" ht="15">
      <c r="A177" s="245"/>
      <c r="B177" s="70" t="s">
        <v>627</v>
      </c>
      <c r="C177" s="253"/>
      <c r="D177" s="81"/>
      <c r="E177" s="670"/>
      <c r="F177" s="82"/>
    </row>
    <row r="178" spans="1:6" ht="15">
      <c r="A178" s="245"/>
      <c r="B178" s="70" t="s">
        <v>628</v>
      </c>
      <c r="C178" s="253" t="s">
        <v>416</v>
      </c>
      <c r="D178" s="81">
        <v>1</v>
      </c>
      <c r="E178" s="670"/>
      <c r="F178" s="82"/>
    </row>
    <row r="179" spans="1:6" ht="15">
      <c r="A179" s="245"/>
      <c r="B179" s="70" t="s">
        <v>627</v>
      </c>
      <c r="C179" s="253"/>
      <c r="D179" s="81"/>
      <c r="E179" s="670"/>
      <c r="F179" s="82"/>
    </row>
    <row r="180" spans="1:6" ht="15">
      <c r="A180" s="245"/>
      <c r="B180" s="70" t="s">
        <v>629</v>
      </c>
      <c r="C180" s="253" t="s">
        <v>416</v>
      </c>
      <c r="D180" s="81">
        <v>2</v>
      </c>
      <c r="E180" s="670"/>
      <c r="F180" s="82"/>
    </row>
    <row r="181" spans="1:6" ht="15">
      <c r="A181" s="247"/>
      <c r="B181" s="237" t="s">
        <v>630</v>
      </c>
      <c r="C181" s="255" t="s">
        <v>416</v>
      </c>
      <c r="D181" s="238">
        <v>4</v>
      </c>
      <c r="E181" s="674"/>
      <c r="F181" s="83"/>
    </row>
    <row r="182" spans="1:6" ht="15">
      <c r="A182" s="247"/>
      <c r="B182" s="237" t="s">
        <v>631</v>
      </c>
      <c r="C182" s="255" t="s">
        <v>486</v>
      </c>
      <c r="D182" s="238">
        <v>10</v>
      </c>
      <c r="E182" s="674"/>
      <c r="F182" s="83"/>
    </row>
    <row r="183" spans="1:6" ht="15">
      <c r="A183" s="247"/>
      <c r="B183" s="237" t="s">
        <v>634</v>
      </c>
      <c r="C183" s="255" t="s">
        <v>416</v>
      </c>
      <c r="D183" s="238">
        <v>4</v>
      </c>
      <c r="E183" s="675"/>
      <c r="F183" s="83">
        <f>+D183*E183</f>
        <v>0</v>
      </c>
    </row>
    <row r="184" spans="1:6" ht="15">
      <c r="A184" s="247"/>
      <c r="B184" s="237"/>
      <c r="C184" s="255"/>
      <c r="D184" s="238"/>
      <c r="E184" s="674"/>
      <c r="F184" s="83"/>
    </row>
    <row r="185" spans="1:6" ht="30">
      <c r="A185" s="245">
        <v>6</v>
      </c>
      <c r="B185" s="70" t="s">
        <v>635</v>
      </c>
      <c r="C185" s="253"/>
      <c r="D185" s="81"/>
      <c r="E185" s="670"/>
      <c r="F185" s="82"/>
    </row>
    <row r="186" spans="1:6" ht="30">
      <c r="A186" s="247"/>
      <c r="B186" s="237" t="s">
        <v>620</v>
      </c>
      <c r="C186" s="255"/>
      <c r="D186" s="238"/>
      <c r="E186" s="674"/>
      <c r="F186" s="83"/>
    </row>
    <row r="187" spans="1:6" ht="30">
      <c r="A187" s="247"/>
      <c r="B187" s="237" t="s">
        <v>621</v>
      </c>
      <c r="C187" s="255"/>
      <c r="D187" s="238"/>
      <c r="E187" s="674"/>
      <c r="F187" s="83"/>
    </row>
    <row r="188" spans="1:6" ht="15">
      <c r="A188" s="245"/>
      <c r="B188" s="70" t="s">
        <v>622</v>
      </c>
      <c r="C188" s="253" t="s">
        <v>416</v>
      </c>
      <c r="D188" s="81">
        <v>1</v>
      </c>
      <c r="E188" s="670"/>
      <c r="F188" s="82"/>
    </row>
    <row r="189" spans="1:6" ht="15">
      <c r="A189" s="247"/>
      <c r="B189" s="237" t="s">
        <v>623</v>
      </c>
      <c r="C189" s="255"/>
      <c r="D189" s="238"/>
      <c r="E189" s="674"/>
      <c r="F189" s="83"/>
    </row>
    <row r="190" spans="1:6" ht="15">
      <c r="A190" s="247"/>
      <c r="B190" s="237" t="s">
        <v>624</v>
      </c>
      <c r="C190" s="255" t="s">
        <v>416</v>
      </c>
      <c r="D190" s="238">
        <v>3</v>
      </c>
      <c r="E190" s="674"/>
      <c r="F190" s="83"/>
    </row>
    <row r="191" spans="1:6" ht="15">
      <c r="A191" s="247"/>
      <c r="B191" s="237" t="s">
        <v>625</v>
      </c>
      <c r="C191" s="255" t="s">
        <v>416</v>
      </c>
      <c r="D191" s="238">
        <v>7</v>
      </c>
      <c r="E191" s="674"/>
      <c r="F191" s="83"/>
    </row>
    <row r="192" spans="1:6" ht="15">
      <c r="A192" s="247"/>
      <c r="B192" s="237" t="s">
        <v>626</v>
      </c>
      <c r="C192" s="255" t="s">
        <v>416</v>
      </c>
      <c r="D192" s="238">
        <v>1</v>
      </c>
      <c r="E192" s="674"/>
      <c r="F192" s="83"/>
    </row>
    <row r="193" spans="1:6" ht="15">
      <c r="A193" s="245"/>
      <c r="B193" s="70" t="s">
        <v>627</v>
      </c>
      <c r="C193" s="253"/>
      <c r="D193" s="81"/>
      <c r="E193" s="670"/>
      <c r="F193" s="82"/>
    </row>
    <row r="194" spans="1:6" ht="15">
      <c r="A194" s="245"/>
      <c r="B194" s="70" t="s">
        <v>628</v>
      </c>
      <c r="C194" s="253" t="s">
        <v>416</v>
      </c>
      <c r="D194" s="81">
        <v>1</v>
      </c>
      <c r="E194" s="670"/>
      <c r="F194" s="82"/>
    </row>
    <row r="195" spans="1:6" ht="15">
      <c r="A195" s="245"/>
      <c r="B195" s="70" t="s">
        <v>627</v>
      </c>
      <c r="C195" s="253"/>
      <c r="D195" s="81"/>
      <c r="E195" s="670"/>
      <c r="F195" s="82"/>
    </row>
    <row r="196" spans="1:6" ht="15">
      <c r="A196" s="245"/>
      <c r="B196" s="70" t="s">
        <v>629</v>
      </c>
      <c r="C196" s="253" t="s">
        <v>416</v>
      </c>
      <c r="D196" s="81">
        <v>2</v>
      </c>
      <c r="E196" s="670"/>
      <c r="F196" s="82"/>
    </row>
    <row r="197" spans="1:6" ht="15">
      <c r="A197" s="247"/>
      <c r="B197" s="237" t="s">
        <v>630</v>
      </c>
      <c r="C197" s="255" t="s">
        <v>416</v>
      </c>
      <c r="D197" s="238">
        <v>4</v>
      </c>
      <c r="E197" s="674"/>
      <c r="F197" s="83"/>
    </row>
    <row r="198" spans="1:6" ht="15">
      <c r="A198" s="247"/>
      <c r="B198" s="237" t="s">
        <v>631</v>
      </c>
      <c r="C198" s="255" t="s">
        <v>486</v>
      </c>
      <c r="D198" s="238">
        <v>10</v>
      </c>
      <c r="E198" s="674"/>
      <c r="F198" s="83"/>
    </row>
    <row r="199" spans="1:6" ht="15">
      <c r="A199" s="247"/>
      <c r="B199" s="237" t="s">
        <v>636</v>
      </c>
      <c r="C199" s="255" t="s">
        <v>416</v>
      </c>
      <c r="D199" s="238">
        <v>6</v>
      </c>
      <c r="E199" s="675"/>
      <c r="F199" s="83">
        <f>+D199*E199</f>
        <v>0</v>
      </c>
    </row>
    <row r="200" spans="1:6" ht="15">
      <c r="A200" s="247"/>
      <c r="B200" s="237"/>
      <c r="C200" s="255"/>
      <c r="D200" s="238"/>
      <c r="E200" s="674"/>
      <c r="F200" s="83"/>
    </row>
    <row r="201" spans="1:6" ht="30">
      <c r="A201" s="245">
        <v>7</v>
      </c>
      <c r="B201" s="70" t="s">
        <v>637</v>
      </c>
      <c r="C201" s="253"/>
      <c r="D201" s="81"/>
      <c r="E201" s="670"/>
      <c r="F201" s="82"/>
    </row>
    <row r="202" spans="1:6" ht="30">
      <c r="A202" s="247"/>
      <c r="B202" s="237" t="s">
        <v>620</v>
      </c>
      <c r="C202" s="255"/>
      <c r="D202" s="238"/>
      <c r="E202" s="674"/>
      <c r="F202" s="83"/>
    </row>
    <row r="203" spans="1:6" ht="30">
      <c r="A203" s="247"/>
      <c r="B203" s="237" t="s">
        <v>621</v>
      </c>
      <c r="C203" s="255"/>
      <c r="D203" s="238"/>
      <c r="E203" s="674"/>
      <c r="F203" s="83"/>
    </row>
    <row r="204" spans="1:6" ht="15">
      <c r="A204" s="245"/>
      <c r="B204" s="70" t="s">
        <v>622</v>
      </c>
      <c r="C204" s="253" t="s">
        <v>416</v>
      </c>
      <c r="D204" s="81">
        <v>1</v>
      </c>
      <c r="E204" s="670"/>
      <c r="F204" s="82"/>
    </row>
    <row r="205" spans="1:6" ht="15">
      <c r="A205" s="247"/>
      <c r="B205" s="237" t="s">
        <v>623</v>
      </c>
      <c r="C205" s="255"/>
      <c r="D205" s="238"/>
      <c r="E205" s="674"/>
      <c r="F205" s="83"/>
    </row>
    <row r="206" spans="1:6" ht="15">
      <c r="A206" s="247"/>
      <c r="B206" s="237" t="s">
        <v>624</v>
      </c>
      <c r="C206" s="255" t="s">
        <v>416</v>
      </c>
      <c r="D206" s="238">
        <v>3</v>
      </c>
      <c r="E206" s="674"/>
      <c r="F206" s="83"/>
    </row>
    <row r="207" spans="1:6" ht="15">
      <c r="A207" s="247"/>
      <c r="B207" s="237" t="s">
        <v>625</v>
      </c>
      <c r="C207" s="255" t="s">
        <v>416</v>
      </c>
      <c r="D207" s="238">
        <v>7</v>
      </c>
      <c r="E207" s="674"/>
      <c r="F207" s="83"/>
    </row>
    <row r="208" spans="1:6" ht="15">
      <c r="A208" s="247"/>
      <c r="B208" s="237" t="s">
        <v>626</v>
      </c>
      <c r="C208" s="255" t="s">
        <v>416</v>
      </c>
      <c r="D208" s="238">
        <v>1</v>
      </c>
      <c r="E208" s="674"/>
      <c r="F208" s="83"/>
    </row>
    <row r="209" spans="1:6" ht="15">
      <c r="A209" s="245"/>
      <c r="B209" s="70" t="s">
        <v>627</v>
      </c>
      <c r="C209" s="253"/>
      <c r="D209" s="81"/>
      <c r="E209" s="670"/>
      <c r="F209" s="82"/>
    </row>
    <row r="210" spans="1:6" ht="15">
      <c r="A210" s="245"/>
      <c r="B210" s="70" t="s">
        <v>628</v>
      </c>
      <c r="C210" s="253" t="s">
        <v>416</v>
      </c>
      <c r="D210" s="81">
        <v>1</v>
      </c>
      <c r="E210" s="670"/>
      <c r="F210" s="82"/>
    </row>
    <row r="211" spans="1:6" ht="15">
      <c r="A211" s="245"/>
      <c r="B211" s="70" t="s">
        <v>627</v>
      </c>
      <c r="C211" s="253"/>
      <c r="D211" s="81"/>
      <c r="E211" s="670"/>
      <c r="F211" s="82"/>
    </row>
    <row r="212" spans="1:6" ht="15">
      <c r="A212" s="245"/>
      <c r="B212" s="70" t="s">
        <v>629</v>
      </c>
      <c r="C212" s="253" t="s">
        <v>416</v>
      </c>
      <c r="D212" s="81">
        <v>2</v>
      </c>
      <c r="E212" s="670"/>
      <c r="F212" s="82"/>
    </row>
    <row r="213" spans="1:6" ht="15">
      <c r="A213" s="247"/>
      <c r="B213" s="237" t="s">
        <v>630</v>
      </c>
      <c r="C213" s="255" t="s">
        <v>416</v>
      </c>
      <c r="D213" s="238">
        <v>4</v>
      </c>
      <c r="E213" s="674"/>
      <c r="F213" s="83"/>
    </row>
    <row r="214" spans="1:6" ht="15">
      <c r="A214" s="247"/>
      <c r="B214" s="237" t="s">
        <v>631</v>
      </c>
      <c r="C214" s="255" t="s">
        <v>486</v>
      </c>
      <c r="D214" s="238">
        <v>10</v>
      </c>
      <c r="E214" s="674"/>
      <c r="F214" s="83"/>
    </row>
    <row r="215" spans="1:6" ht="15">
      <c r="A215" s="247"/>
      <c r="B215" s="237" t="s">
        <v>638</v>
      </c>
      <c r="C215" s="255" t="s">
        <v>416</v>
      </c>
      <c r="D215" s="238">
        <v>7</v>
      </c>
      <c r="E215" s="675"/>
      <c r="F215" s="83">
        <f>+D215*E215</f>
        <v>0</v>
      </c>
    </row>
    <row r="216" spans="1:6" ht="15">
      <c r="A216" s="247"/>
      <c r="B216" s="237"/>
      <c r="C216" s="255"/>
      <c r="D216" s="238"/>
      <c r="E216" s="674"/>
      <c r="F216" s="83"/>
    </row>
    <row r="217" spans="1:6" ht="30">
      <c r="A217" s="245">
        <v>8</v>
      </c>
      <c r="B217" s="70" t="s">
        <v>639</v>
      </c>
      <c r="C217" s="253"/>
      <c r="D217" s="81"/>
      <c r="E217" s="670"/>
      <c r="F217" s="82"/>
    </row>
    <row r="218" spans="1:6" ht="30">
      <c r="A218" s="247"/>
      <c r="B218" s="237" t="s">
        <v>620</v>
      </c>
      <c r="C218" s="255"/>
      <c r="D218" s="238"/>
      <c r="E218" s="674"/>
      <c r="F218" s="83"/>
    </row>
    <row r="219" spans="1:6" ht="30">
      <c r="A219" s="247"/>
      <c r="B219" s="237" t="s">
        <v>621</v>
      </c>
      <c r="C219" s="255"/>
      <c r="D219" s="238"/>
      <c r="E219" s="674"/>
      <c r="F219" s="83"/>
    </row>
    <row r="220" spans="1:6" ht="15">
      <c r="A220" s="245"/>
      <c r="B220" s="70" t="s">
        <v>622</v>
      </c>
      <c r="C220" s="253" t="s">
        <v>416</v>
      </c>
      <c r="D220" s="81">
        <v>1</v>
      </c>
      <c r="E220" s="670"/>
      <c r="F220" s="82"/>
    </row>
    <row r="221" spans="1:6" ht="15">
      <c r="A221" s="247"/>
      <c r="B221" s="237" t="s">
        <v>623</v>
      </c>
      <c r="C221" s="255"/>
      <c r="D221" s="238"/>
      <c r="E221" s="674"/>
      <c r="F221" s="83"/>
    </row>
    <row r="222" spans="1:6" ht="15">
      <c r="A222" s="247"/>
      <c r="B222" s="237" t="s">
        <v>624</v>
      </c>
      <c r="C222" s="255" t="s">
        <v>416</v>
      </c>
      <c r="D222" s="238">
        <v>3</v>
      </c>
      <c r="E222" s="674"/>
      <c r="F222" s="83"/>
    </row>
    <row r="223" spans="1:6" ht="15">
      <c r="A223" s="247"/>
      <c r="B223" s="237" t="s">
        <v>625</v>
      </c>
      <c r="C223" s="255" t="s">
        <v>416</v>
      </c>
      <c r="D223" s="238">
        <v>9</v>
      </c>
      <c r="E223" s="674"/>
      <c r="F223" s="83"/>
    </row>
    <row r="224" spans="1:6" ht="15">
      <c r="A224" s="247"/>
      <c r="B224" s="237" t="s">
        <v>626</v>
      </c>
      <c r="C224" s="255" t="s">
        <v>416</v>
      </c>
      <c r="D224" s="238">
        <v>1</v>
      </c>
      <c r="E224" s="674"/>
      <c r="F224" s="83"/>
    </row>
    <row r="225" spans="1:6" ht="15">
      <c r="A225" s="245"/>
      <c r="B225" s="70" t="s">
        <v>627</v>
      </c>
      <c r="C225" s="253"/>
      <c r="D225" s="81"/>
      <c r="E225" s="670"/>
      <c r="F225" s="82"/>
    </row>
    <row r="226" spans="1:6" ht="15">
      <c r="A226" s="245"/>
      <c r="B226" s="70" t="s">
        <v>628</v>
      </c>
      <c r="C226" s="253" t="s">
        <v>416</v>
      </c>
      <c r="D226" s="81">
        <v>1</v>
      </c>
      <c r="E226" s="670"/>
      <c r="F226" s="82"/>
    </row>
    <row r="227" spans="1:6" ht="15">
      <c r="A227" s="245"/>
      <c r="B227" s="70" t="s">
        <v>627</v>
      </c>
      <c r="C227" s="253"/>
      <c r="D227" s="81"/>
      <c r="E227" s="670"/>
      <c r="F227" s="82"/>
    </row>
    <row r="228" spans="1:6" ht="15">
      <c r="A228" s="245"/>
      <c r="B228" s="70" t="s">
        <v>629</v>
      </c>
      <c r="C228" s="253" t="s">
        <v>416</v>
      </c>
      <c r="D228" s="81">
        <v>2</v>
      </c>
      <c r="E228" s="670"/>
      <c r="F228" s="82"/>
    </row>
    <row r="229" spans="1:6" ht="15">
      <c r="A229" s="247"/>
      <c r="B229" s="237" t="s">
        <v>630</v>
      </c>
      <c r="C229" s="255" t="s">
        <v>416</v>
      </c>
      <c r="D229" s="238">
        <v>4</v>
      </c>
      <c r="E229" s="674"/>
      <c r="F229" s="83"/>
    </row>
    <row r="230" spans="1:6" ht="15">
      <c r="A230" s="247"/>
      <c r="B230" s="237" t="s">
        <v>631</v>
      </c>
      <c r="C230" s="255" t="s">
        <v>486</v>
      </c>
      <c r="D230" s="238">
        <v>10</v>
      </c>
      <c r="E230" s="674"/>
      <c r="F230" s="83"/>
    </row>
    <row r="231" spans="1:6" ht="15">
      <c r="A231" s="247"/>
      <c r="B231" s="237" t="s">
        <v>640</v>
      </c>
      <c r="C231" s="255" t="s">
        <v>416</v>
      </c>
      <c r="D231" s="238">
        <v>1</v>
      </c>
      <c r="E231" s="675"/>
      <c r="F231" s="83">
        <f>+D231*E231</f>
        <v>0</v>
      </c>
    </row>
    <row r="232" spans="1:6" ht="15">
      <c r="A232" s="247"/>
      <c r="B232" s="237"/>
      <c r="C232" s="255"/>
      <c r="D232" s="238"/>
      <c r="E232" s="674"/>
      <c r="F232" s="83"/>
    </row>
    <row r="233" spans="1:6" ht="15">
      <c r="A233" s="247"/>
      <c r="B233" s="237"/>
      <c r="C233" s="255"/>
      <c r="D233" s="238"/>
      <c r="E233" s="674"/>
      <c r="F233" s="83"/>
    </row>
    <row r="234" spans="1:6" ht="15">
      <c r="A234" s="244" t="s">
        <v>515</v>
      </c>
      <c r="B234" s="146" t="s">
        <v>641</v>
      </c>
      <c r="C234" s="252"/>
      <c r="D234" s="77"/>
      <c r="E234" s="669"/>
      <c r="F234" s="85">
        <f>SUM(F145:F233)</f>
        <v>0</v>
      </c>
    </row>
    <row r="235" spans="1:6" ht="15">
      <c r="A235" s="244"/>
      <c r="B235" s="146"/>
      <c r="C235" s="252"/>
      <c r="D235" s="77"/>
      <c r="E235" s="669"/>
      <c r="F235" s="85"/>
    </row>
    <row r="236" spans="1:6" ht="15">
      <c r="A236" s="244" t="s">
        <v>517</v>
      </c>
      <c r="B236" s="146" t="s">
        <v>642</v>
      </c>
      <c r="C236" s="252"/>
      <c r="D236" s="77"/>
      <c r="E236" s="668"/>
      <c r="F236" s="87"/>
    </row>
    <row r="237" spans="1:6" ht="15">
      <c r="A237" s="245">
        <v>1</v>
      </c>
      <c r="B237" s="70" t="s">
        <v>643</v>
      </c>
      <c r="C237" s="253"/>
      <c r="D237" s="81"/>
      <c r="E237" s="670"/>
      <c r="F237" s="82"/>
    </row>
    <row r="238" spans="1:6" ht="15">
      <c r="A238" s="245"/>
      <c r="B238" s="70" t="s">
        <v>644</v>
      </c>
      <c r="C238" s="253" t="s">
        <v>416</v>
      </c>
      <c r="D238" s="81">
        <v>18</v>
      </c>
      <c r="E238" s="672"/>
      <c r="F238" s="84">
        <f>D238*E238</f>
        <v>0</v>
      </c>
    </row>
    <row r="239" spans="1:5" ht="15">
      <c r="A239" s="245"/>
      <c r="E239" s="670"/>
    </row>
    <row r="240" spans="1:6" ht="15">
      <c r="A240" s="245">
        <v>2</v>
      </c>
      <c r="B240" s="70" t="s">
        <v>645</v>
      </c>
      <c r="C240" s="253" t="s">
        <v>388</v>
      </c>
      <c r="D240" s="81">
        <v>1080</v>
      </c>
      <c r="E240" s="672"/>
      <c r="F240" s="84">
        <f>D240*E240</f>
        <v>0</v>
      </c>
    </row>
    <row r="241" spans="1:5" ht="15">
      <c r="A241" s="245"/>
      <c r="E241" s="670"/>
    </row>
    <row r="242" spans="1:6" ht="15">
      <c r="A242" s="245">
        <v>3</v>
      </c>
      <c r="B242" s="70" t="s">
        <v>646</v>
      </c>
      <c r="C242" s="253"/>
      <c r="D242" s="81"/>
      <c r="E242" s="670"/>
      <c r="F242" s="82"/>
    </row>
    <row r="243" spans="1:6" ht="15">
      <c r="A243" s="245"/>
      <c r="B243" s="70" t="s">
        <v>647</v>
      </c>
      <c r="C243" s="253" t="s">
        <v>388</v>
      </c>
      <c r="D243" s="81">
        <v>540</v>
      </c>
      <c r="E243" s="672"/>
      <c r="F243" s="82">
        <f>D243*E243</f>
        <v>0</v>
      </c>
    </row>
    <row r="244" spans="1:6" ht="15">
      <c r="A244" s="245"/>
      <c r="B244" s="70" t="s">
        <v>648</v>
      </c>
      <c r="C244" s="253" t="s">
        <v>388</v>
      </c>
      <c r="D244" s="81">
        <v>510</v>
      </c>
      <c r="E244" s="672"/>
      <c r="F244" s="82">
        <f>D244*E244</f>
        <v>0</v>
      </c>
    </row>
    <row r="245" spans="1:6" ht="15">
      <c r="A245" s="245"/>
      <c r="C245" s="253"/>
      <c r="D245" s="81"/>
      <c r="E245" s="670"/>
      <c r="F245" s="82"/>
    </row>
    <row r="246" spans="1:6" ht="15">
      <c r="A246" s="245">
        <v>4</v>
      </c>
      <c r="B246" s="70" t="s">
        <v>649</v>
      </c>
      <c r="C246" s="253" t="s">
        <v>416</v>
      </c>
      <c r="D246" s="81">
        <v>36</v>
      </c>
      <c r="E246" s="672"/>
      <c r="F246" s="84">
        <f>D246*E246</f>
        <v>0</v>
      </c>
    </row>
    <row r="247" spans="1:5" ht="15">
      <c r="A247" s="245"/>
      <c r="C247" s="253"/>
      <c r="D247" s="81"/>
      <c r="E247" s="670"/>
    </row>
    <row r="248" spans="1:6" ht="30">
      <c r="A248" s="245">
        <v>5</v>
      </c>
      <c r="B248" s="70" t="s">
        <v>650</v>
      </c>
      <c r="C248" s="253" t="s">
        <v>494</v>
      </c>
      <c r="D248" s="81">
        <v>36</v>
      </c>
      <c r="E248" s="672"/>
      <c r="F248" s="84">
        <f>D248*E248</f>
        <v>0</v>
      </c>
    </row>
    <row r="249" spans="1:5" ht="15">
      <c r="A249" s="245"/>
      <c r="C249" s="253"/>
      <c r="D249" s="81"/>
      <c r="E249" s="670"/>
    </row>
    <row r="250" spans="1:5" ht="30">
      <c r="A250" s="245"/>
      <c r="B250" s="70" t="s">
        <v>1429</v>
      </c>
      <c r="C250" s="253"/>
      <c r="D250" s="81"/>
      <c r="E250" s="670"/>
    </row>
    <row r="251" spans="1:5" ht="15">
      <c r="A251" s="245"/>
      <c r="C251" s="253"/>
      <c r="D251" s="81"/>
      <c r="E251" s="670"/>
    </row>
    <row r="252" spans="1:6" ht="15">
      <c r="A252" s="244" t="s">
        <v>517</v>
      </c>
      <c r="B252" s="146" t="s">
        <v>652</v>
      </c>
      <c r="C252" s="252"/>
      <c r="D252" s="77"/>
      <c r="E252" s="668"/>
      <c r="F252" s="87">
        <f>SUM(F236:F250)</f>
        <v>0</v>
      </c>
    </row>
    <row r="253" spans="1:6" ht="15">
      <c r="A253" s="244"/>
      <c r="B253" s="146"/>
      <c r="C253" s="252"/>
      <c r="D253" s="77"/>
      <c r="E253" s="668"/>
      <c r="F253" s="87"/>
    </row>
    <row r="254" spans="1:6" ht="15">
      <c r="A254" s="244" t="s">
        <v>519</v>
      </c>
      <c r="B254" s="146" t="s">
        <v>653</v>
      </c>
      <c r="C254" s="252"/>
      <c r="D254" s="77"/>
      <c r="E254" s="668"/>
      <c r="F254" s="87"/>
    </row>
    <row r="255" spans="1:6" ht="15">
      <c r="A255" s="245">
        <v>1</v>
      </c>
      <c r="B255" s="70" t="s">
        <v>654</v>
      </c>
      <c r="C255" s="253" t="s">
        <v>416</v>
      </c>
      <c r="D255" s="81">
        <v>18</v>
      </c>
      <c r="E255" s="672"/>
      <c r="F255" s="84">
        <f>D255*E255</f>
        <v>0</v>
      </c>
    </row>
    <row r="256" spans="1:5" ht="15">
      <c r="A256" s="245"/>
      <c r="C256" s="253"/>
      <c r="D256" s="81"/>
      <c r="E256" s="670"/>
    </row>
    <row r="257" spans="1:6" ht="15">
      <c r="A257" s="245">
        <v>2</v>
      </c>
      <c r="B257" s="70" t="s">
        <v>655</v>
      </c>
      <c r="C257" s="253" t="s">
        <v>416</v>
      </c>
      <c r="D257" s="81">
        <v>1</v>
      </c>
      <c r="E257" s="672"/>
      <c r="F257" s="84">
        <f>D257*E257</f>
        <v>0</v>
      </c>
    </row>
    <row r="258" spans="1:5" ht="15">
      <c r="A258" s="245"/>
      <c r="C258" s="253"/>
      <c r="D258" s="81"/>
      <c r="E258" s="670"/>
    </row>
    <row r="259" spans="1:2" ht="30">
      <c r="A259" s="245">
        <v>3</v>
      </c>
      <c r="B259" s="70" t="s">
        <v>656</v>
      </c>
    </row>
    <row r="260" spans="1:6" ht="15">
      <c r="A260" s="245"/>
      <c r="B260" s="70" t="s">
        <v>657</v>
      </c>
      <c r="C260" s="253" t="s">
        <v>416</v>
      </c>
      <c r="D260" s="81">
        <v>1</v>
      </c>
      <c r="E260" s="672"/>
      <c r="F260" s="84">
        <f>D260*E260</f>
        <v>0</v>
      </c>
    </row>
    <row r="261" spans="1:5" ht="15">
      <c r="A261" s="245"/>
      <c r="C261" s="253"/>
      <c r="D261" s="81"/>
      <c r="E261" s="670"/>
    </row>
    <row r="262" spans="1:6" ht="15">
      <c r="A262" s="245">
        <v>4</v>
      </c>
      <c r="B262" s="70" t="s">
        <v>658</v>
      </c>
      <c r="C262" s="253" t="s">
        <v>416</v>
      </c>
      <c r="D262" s="81">
        <v>18</v>
      </c>
      <c r="E262" s="672"/>
      <c r="F262" s="84">
        <f>D262*E262</f>
        <v>0</v>
      </c>
    </row>
    <row r="263" spans="1:6" ht="15">
      <c r="A263" s="245">
        <v>5</v>
      </c>
      <c r="B263" s="70" t="s">
        <v>659</v>
      </c>
      <c r="C263" s="253" t="s">
        <v>388</v>
      </c>
      <c r="D263" s="81">
        <v>700</v>
      </c>
      <c r="E263" s="672"/>
      <c r="F263" s="84">
        <f>D263*E263</f>
        <v>0</v>
      </c>
    </row>
    <row r="264" spans="1:6" ht="15">
      <c r="A264" s="245">
        <v>6</v>
      </c>
      <c r="B264" s="70" t="s">
        <v>660</v>
      </c>
      <c r="C264" s="253" t="s">
        <v>388</v>
      </c>
      <c r="D264" s="81">
        <v>30</v>
      </c>
      <c r="E264" s="672"/>
      <c r="F264" s="84">
        <f>D264*E264</f>
        <v>0</v>
      </c>
    </row>
    <row r="265" spans="1:5" ht="15">
      <c r="A265" s="245"/>
      <c r="C265" s="253"/>
      <c r="D265" s="81"/>
      <c r="E265" s="670"/>
    </row>
    <row r="266" spans="1:6" ht="15">
      <c r="A266" s="245">
        <v>7</v>
      </c>
      <c r="B266" s="70" t="s">
        <v>661</v>
      </c>
      <c r="C266" s="253" t="s">
        <v>388</v>
      </c>
      <c r="D266" s="81">
        <v>30</v>
      </c>
      <c r="E266" s="672"/>
      <c r="F266" s="84">
        <f>D266*E266</f>
        <v>0</v>
      </c>
    </row>
    <row r="267" spans="1:6" ht="15">
      <c r="A267" s="245">
        <v>8</v>
      </c>
      <c r="B267" s="70" t="s">
        <v>646</v>
      </c>
      <c r="C267" s="253"/>
      <c r="D267" s="81"/>
      <c r="E267" s="670"/>
      <c r="F267" s="82"/>
    </row>
    <row r="268" spans="1:6" ht="15">
      <c r="A268" s="245"/>
      <c r="B268" s="70" t="s">
        <v>647</v>
      </c>
      <c r="C268" s="253" t="s">
        <v>388</v>
      </c>
      <c r="D268" s="81">
        <v>390</v>
      </c>
      <c r="E268" s="672"/>
      <c r="F268" s="82">
        <f>D268*E268</f>
        <v>0</v>
      </c>
    </row>
    <row r="269" spans="1:6" ht="15">
      <c r="A269" s="245"/>
      <c r="B269" s="70" t="s">
        <v>648</v>
      </c>
      <c r="C269" s="253" t="s">
        <v>388</v>
      </c>
      <c r="D269" s="81">
        <v>260</v>
      </c>
      <c r="E269" s="672"/>
      <c r="F269" s="82">
        <f>D269*E269</f>
        <v>0</v>
      </c>
    </row>
    <row r="270" spans="1:6" ht="15">
      <c r="A270" s="245"/>
      <c r="C270" s="253"/>
      <c r="D270" s="81"/>
      <c r="E270" s="670"/>
      <c r="F270" s="82"/>
    </row>
    <row r="271" spans="1:6" ht="30">
      <c r="A271" s="245">
        <v>9</v>
      </c>
      <c r="B271" s="70" t="s">
        <v>662</v>
      </c>
      <c r="C271" s="253" t="s">
        <v>170</v>
      </c>
      <c r="D271" s="81">
        <v>1</v>
      </c>
      <c r="E271" s="672"/>
      <c r="F271" s="82">
        <f>D271*E271</f>
        <v>0</v>
      </c>
    </row>
    <row r="272" spans="1:6" ht="15">
      <c r="A272" s="245"/>
      <c r="C272" s="253"/>
      <c r="D272" s="81"/>
      <c r="E272" s="670"/>
      <c r="F272" s="82"/>
    </row>
    <row r="273" spans="1:6" ht="15">
      <c r="A273" s="245">
        <v>10</v>
      </c>
      <c r="B273" s="70" t="s">
        <v>663</v>
      </c>
      <c r="C273" s="253" t="s">
        <v>170</v>
      </c>
      <c r="D273" s="81">
        <v>1</v>
      </c>
      <c r="E273" s="672"/>
      <c r="F273" s="82">
        <f>D273*E273</f>
        <v>0</v>
      </c>
    </row>
    <row r="274" spans="1:6" ht="15">
      <c r="A274" s="245"/>
      <c r="C274" s="253"/>
      <c r="D274" s="81"/>
      <c r="E274" s="670"/>
      <c r="F274" s="82"/>
    </row>
    <row r="275" spans="1:6" ht="15">
      <c r="A275" s="245">
        <v>11</v>
      </c>
      <c r="B275" s="70" t="s">
        <v>664</v>
      </c>
      <c r="C275" s="253" t="s">
        <v>170</v>
      </c>
      <c r="D275" s="81">
        <v>1</v>
      </c>
      <c r="E275" s="672"/>
      <c r="F275" s="82">
        <f>D275*E275</f>
        <v>0</v>
      </c>
    </row>
    <row r="276" spans="1:6" ht="15">
      <c r="A276" s="245"/>
      <c r="C276" s="253"/>
      <c r="D276" s="81"/>
      <c r="E276" s="670"/>
      <c r="F276" s="82"/>
    </row>
    <row r="277" spans="1:5" ht="15">
      <c r="A277" s="245"/>
      <c r="B277" s="70" t="s">
        <v>651</v>
      </c>
      <c r="C277" s="253"/>
      <c r="D277" s="81"/>
      <c r="E277" s="670"/>
    </row>
    <row r="278" spans="1:5" ht="15">
      <c r="A278" s="245"/>
      <c r="B278" s="70" t="s">
        <v>665</v>
      </c>
      <c r="C278" s="253"/>
      <c r="D278" s="81"/>
      <c r="E278" s="670"/>
    </row>
    <row r="279" spans="1:5" ht="15">
      <c r="A279" s="245"/>
      <c r="C279" s="253"/>
      <c r="D279" s="81"/>
      <c r="E279" s="670"/>
    </row>
    <row r="280" spans="1:6" ht="15">
      <c r="A280" s="249" t="s">
        <v>519</v>
      </c>
      <c r="B280" s="240" t="s">
        <v>666</v>
      </c>
      <c r="C280" s="256"/>
      <c r="D280" s="79"/>
      <c r="E280" s="669"/>
      <c r="F280" s="87">
        <f>SUM(F254:F270)</f>
        <v>0</v>
      </c>
    </row>
    <row r="281" spans="1:6" ht="17.25">
      <c r="A281" s="249"/>
      <c r="B281" s="242"/>
      <c r="C281" s="256"/>
      <c r="D281" s="79"/>
      <c r="E281" s="669"/>
      <c r="F281" s="87"/>
    </row>
    <row r="282" spans="1:6" ht="17.25">
      <c r="A282" s="249"/>
      <c r="B282" s="242"/>
      <c r="C282" s="256"/>
      <c r="D282" s="79"/>
      <c r="E282" s="669"/>
      <c r="F282" s="87"/>
    </row>
  </sheetData>
  <sheetProtection password="C6E1" sheet="1" selectLockedCells="1"/>
  <printOptions/>
  <pageMargins left="0.2362204724409449" right="0.1968503937007874" top="0.37" bottom="0.35433070866141736" header="0.15748031496062992" footer="0.15748031496062992"/>
  <pageSetup horizontalDpi="600" verticalDpi="600" orientation="portrait" paperSize="9" r:id="rId1"/>
  <headerFooter>
    <oddHeader>&amp;L&amp;8&amp;D&amp;R&amp;8BIRO APIS d.o.o.; Zemljemerska 10, 1000 Ljubljana</oddHeader>
    <oddFooter>&amp;L&amp;8&amp;F&amp;R&amp;8&amp;P/&amp;N</oddFooter>
  </headerFooter>
</worksheet>
</file>

<file path=xl/worksheets/sheet7.xml><?xml version="1.0" encoding="utf-8"?>
<worksheet xmlns="http://schemas.openxmlformats.org/spreadsheetml/2006/main" xmlns:r="http://schemas.openxmlformats.org/officeDocument/2006/relationships">
  <sheetPr>
    <tabColor rgb="FF99CC00"/>
  </sheetPr>
  <dimension ref="A1:F97"/>
  <sheetViews>
    <sheetView view="pageBreakPreview" zoomScaleSheetLayoutView="100" zoomScalePageLayoutView="0" workbookViewId="0" topLeftCell="A1">
      <selection activeCell="E15" sqref="E15"/>
    </sheetView>
  </sheetViews>
  <sheetFormatPr defaultColWidth="9.140625" defaultRowHeight="12.75"/>
  <cols>
    <col min="1" max="1" width="7.7109375" style="188" customWidth="1"/>
    <col min="2" max="2" width="52.7109375" style="47" customWidth="1"/>
    <col min="3" max="3" width="4.57421875" style="92" customWidth="1"/>
    <col min="4" max="4" width="9.140625" style="52" customWidth="1"/>
    <col min="5" max="5" width="9.140625" style="152" customWidth="1"/>
    <col min="6" max="6" width="13.421875" style="52" customWidth="1"/>
    <col min="7" max="16384" width="9.140625" style="47" customWidth="1"/>
  </cols>
  <sheetData>
    <row r="1" spans="1:6" ht="16.5">
      <c r="A1" s="147"/>
      <c r="B1" s="48"/>
      <c r="C1" s="95"/>
      <c r="D1" s="98"/>
      <c r="E1" s="150"/>
      <c r="F1" s="49"/>
    </row>
    <row r="2" spans="1:6" ht="22.5">
      <c r="A2" s="300" t="s">
        <v>1411</v>
      </c>
      <c r="B2" s="301" t="s">
        <v>1406</v>
      </c>
      <c r="C2" s="236"/>
      <c r="D2" s="143"/>
      <c r="E2" s="677"/>
      <c r="F2" s="143"/>
    </row>
    <row r="3" spans="1:6" ht="16.5">
      <c r="A3" s="232"/>
      <c r="B3" s="233" t="s">
        <v>1344</v>
      </c>
      <c r="C3" s="234"/>
      <c r="D3" s="235"/>
      <c r="E3" s="678"/>
      <c r="F3" s="235">
        <f>SUM(F13:F96)</f>
        <v>0</v>
      </c>
    </row>
    <row r="4" spans="1:6" ht="16.5">
      <c r="A4" s="147"/>
      <c r="B4" s="101"/>
      <c r="C4" s="95"/>
      <c r="D4" s="98"/>
      <c r="E4" s="150"/>
      <c r="F4" s="98"/>
    </row>
    <row r="5" spans="1:6" ht="15" customHeight="1">
      <c r="A5" s="186"/>
      <c r="B5" s="225" t="s">
        <v>1345</v>
      </c>
      <c r="C5" s="93"/>
      <c r="D5" s="96"/>
      <c r="E5" s="679"/>
      <c r="F5" s="96"/>
    </row>
    <row r="6" spans="1:6" ht="16.5">
      <c r="A6" s="187"/>
      <c r="B6" s="226" t="s">
        <v>1346</v>
      </c>
      <c r="E6" s="680"/>
      <c r="F6" s="49"/>
    </row>
    <row r="7" spans="1:6" ht="27">
      <c r="A7" s="187"/>
      <c r="B7" s="226" t="s">
        <v>1347</v>
      </c>
      <c r="E7" s="680"/>
      <c r="F7" s="49"/>
    </row>
    <row r="8" spans="1:6" ht="27">
      <c r="A8" s="187"/>
      <c r="B8" s="226" t="s">
        <v>1418</v>
      </c>
      <c r="E8" s="680"/>
      <c r="F8" s="49"/>
    </row>
    <row r="9" spans="1:6" ht="17.25" customHeight="1">
      <c r="A9" s="187"/>
      <c r="B9" s="226" t="s">
        <v>1348</v>
      </c>
      <c r="E9" s="680"/>
      <c r="F9" s="49"/>
    </row>
    <row r="10" spans="1:6" ht="27">
      <c r="A10" s="187"/>
      <c r="B10" s="226" t="s">
        <v>1349</v>
      </c>
      <c r="E10" s="680"/>
      <c r="F10" s="49"/>
    </row>
    <row r="11" spans="1:6" ht="16.5">
      <c r="A11" s="187"/>
      <c r="B11" s="226" t="s">
        <v>1350</v>
      </c>
      <c r="E11" s="680"/>
      <c r="F11" s="49"/>
    </row>
    <row r="12" spans="1:6" ht="16.5">
      <c r="A12" s="229" t="s">
        <v>33</v>
      </c>
      <c r="B12" s="229" t="s">
        <v>34</v>
      </c>
      <c r="C12" s="142" t="s">
        <v>45</v>
      </c>
      <c r="D12" s="142" t="s">
        <v>44</v>
      </c>
      <c r="E12" s="681" t="s">
        <v>90</v>
      </c>
      <c r="F12" s="230" t="s">
        <v>35</v>
      </c>
    </row>
    <row r="13" spans="1:2" ht="30">
      <c r="A13" s="188">
        <v>1</v>
      </c>
      <c r="B13" s="70" t="s">
        <v>1351</v>
      </c>
    </row>
    <row r="14" ht="30">
      <c r="B14" s="70" t="s">
        <v>1352</v>
      </c>
    </row>
    <row r="15" spans="2:6" ht="16.5">
      <c r="B15" s="70" t="s">
        <v>1353</v>
      </c>
      <c r="C15" s="92" t="s">
        <v>388</v>
      </c>
      <c r="D15" s="52">
        <v>220</v>
      </c>
      <c r="E15" s="682"/>
      <c r="F15" s="52">
        <f>E15*D15</f>
        <v>0</v>
      </c>
    </row>
    <row r="16" ht="16.5">
      <c r="B16" s="70"/>
    </row>
    <row r="17" spans="1:2" ht="30">
      <c r="A17" s="188">
        <v>2</v>
      </c>
      <c r="B17" s="70" t="s">
        <v>1354</v>
      </c>
    </row>
    <row r="18" spans="2:6" ht="16.5">
      <c r="B18" s="70" t="s">
        <v>1355</v>
      </c>
      <c r="C18" s="92" t="s">
        <v>416</v>
      </c>
      <c r="D18" s="52">
        <v>18</v>
      </c>
      <c r="E18" s="682"/>
      <c r="F18" s="52">
        <f>E18*D18</f>
        <v>0</v>
      </c>
    </row>
    <row r="19" ht="16.5">
      <c r="B19" s="70"/>
    </row>
    <row r="20" spans="1:2" ht="30">
      <c r="A20" s="188">
        <v>3</v>
      </c>
      <c r="B20" s="70" t="s">
        <v>1356</v>
      </c>
    </row>
    <row r="21" spans="2:6" ht="30">
      <c r="B21" s="70" t="s">
        <v>1357</v>
      </c>
      <c r="C21" s="92" t="s">
        <v>416</v>
      </c>
      <c r="D21" s="52">
        <v>18</v>
      </c>
      <c r="E21" s="682"/>
      <c r="F21" s="52">
        <f>E21*D21</f>
        <v>0</v>
      </c>
    </row>
    <row r="22" ht="16.5">
      <c r="B22" s="70"/>
    </row>
    <row r="23" spans="1:2" ht="30">
      <c r="A23" s="188">
        <v>4</v>
      </c>
      <c r="B23" s="70" t="s">
        <v>1358</v>
      </c>
    </row>
    <row r="24" spans="2:6" ht="16.5">
      <c r="B24" s="70" t="s">
        <v>1359</v>
      </c>
      <c r="C24" s="92" t="s">
        <v>388</v>
      </c>
      <c r="D24" s="52">
        <v>150</v>
      </c>
      <c r="E24" s="682"/>
      <c r="F24" s="52">
        <f>E24*D24</f>
        <v>0</v>
      </c>
    </row>
    <row r="25" ht="16.5">
      <c r="B25" s="70"/>
    </row>
    <row r="26" spans="1:6" ht="30">
      <c r="A26" s="188">
        <v>5</v>
      </c>
      <c r="B26" s="70" t="s">
        <v>1360</v>
      </c>
      <c r="F26" s="97"/>
    </row>
    <row r="27" spans="2:6" ht="16.5">
      <c r="B27" s="70" t="s">
        <v>1361</v>
      </c>
      <c r="C27" s="92" t="s">
        <v>388</v>
      </c>
      <c r="D27" s="52">
        <v>110</v>
      </c>
      <c r="E27" s="682"/>
      <c r="F27" s="52">
        <f>E27*D27</f>
        <v>0</v>
      </c>
    </row>
    <row r="28" ht="16.5">
      <c r="B28" s="70"/>
    </row>
    <row r="29" spans="1:6" ht="30">
      <c r="A29" s="188">
        <v>6</v>
      </c>
      <c r="B29" s="70" t="s">
        <v>1362</v>
      </c>
      <c r="F29" s="97"/>
    </row>
    <row r="30" spans="2:6" ht="16.5">
      <c r="B30" s="70" t="s">
        <v>1363</v>
      </c>
      <c r="C30" s="92" t="s">
        <v>416</v>
      </c>
      <c r="D30" s="52">
        <v>220</v>
      </c>
      <c r="E30" s="682"/>
      <c r="F30" s="52">
        <f>E30*D30</f>
        <v>0</v>
      </c>
    </row>
    <row r="31" ht="16.5">
      <c r="B31" s="70"/>
    </row>
    <row r="32" spans="1:6" ht="30">
      <c r="A32" s="188">
        <v>7</v>
      </c>
      <c r="B32" s="70" t="s">
        <v>1364</v>
      </c>
      <c r="C32" s="92" t="s">
        <v>388</v>
      </c>
      <c r="D32" s="52">
        <v>40</v>
      </c>
      <c r="E32" s="682"/>
      <c r="F32" s="52">
        <f>E32*D32</f>
        <v>0</v>
      </c>
    </row>
    <row r="33" ht="16.5">
      <c r="B33" s="70"/>
    </row>
    <row r="34" spans="1:2" ht="30">
      <c r="A34" s="188">
        <v>8</v>
      </c>
      <c r="B34" s="70" t="s">
        <v>1365</v>
      </c>
    </row>
    <row r="35" ht="30">
      <c r="B35" s="70" t="s">
        <v>1366</v>
      </c>
    </row>
    <row r="36" spans="2:6" ht="16.5">
      <c r="B36" s="70" t="s">
        <v>1367</v>
      </c>
      <c r="C36" s="92" t="s">
        <v>416</v>
      </c>
      <c r="D36" s="52">
        <v>18</v>
      </c>
      <c r="E36" s="682"/>
      <c r="F36" s="52">
        <f>E36*D36</f>
        <v>0</v>
      </c>
    </row>
    <row r="37" ht="16.5">
      <c r="B37" s="70"/>
    </row>
    <row r="38" spans="1:2" ht="30">
      <c r="A38" s="188">
        <v>9</v>
      </c>
      <c r="B38" s="70" t="s">
        <v>1368</v>
      </c>
    </row>
    <row r="39" spans="2:6" ht="16.5">
      <c r="B39" s="70" t="s">
        <v>1369</v>
      </c>
      <c r="C39" s="92" t="s">
        <v>416</v>
      </c>
      <c r="D39" s="52">
        <v>40</v>
      </c>
      <c r="E39" s="682"/>
      <c r="F39" s="52">
        <f>E39*D39</f>
        <v>0</v>
      </c>
    </row>
    <row r="40" ht="16.5">
      <c r="B40" s="70"/>
    </row>
    <row r="41" spans="1:2" ht="30">
      <c r="A41" s="188">
        <v>10</v>
      </c>
      <c r="B41" s="70" t="s">
        <v>1370</v>
      </c>
    </row>
    <row r="42" spans="2:6" ht="16.5">
      <c r="B42" s="70" t="s">
        <v>1369</v>
      </c>
      <c r="C42" s="92" t="s">
        <v>416</v>
      </c>
      <c r="D42" s="52">
        <v>30</v>
      </c>
      <c r="E42" s="682"/>
      <c r="F42" s="52">
        <f>E42*D42</f>
        <v>0</v>
      </c>
    </row>
    <row r="43" ht="16.5">
      <c r="B43" s="70"/>
    </row>
    <row r="44" spans="1:2" ht="30">
      <c r="A44" s="188">
        <v>11</v>
      </c>
      <c r="B44" s="70" t="s">
        <v>1371</v>
      </c>
    </row>
    <row r="45" spans="2:6" ht="30">
      <c r="B45" s="70" t="s">
        <v>1372</v>
      </c>
      <c r="C45" s="92" t="s">
        <v>416</v>
      </c>
      <c r="D45" s="52">
        <v>6</v>
      </c>
      <c r="E45" s="682"/>
      <c r="F45" s="52">
        <f>E45*D45</f>
        <v>0</v>
      </c>
    </row>
    <row r="46" ht="16.5">
      <c r="B46" s="70"/>
    </row>
    <row r="47" spans="1:2" ht="30">
      <c r="A47" s="188">
        <v>12</v>
      </c>
      <c r="B47" s="70" t="s">
        <v>1373</v>
      </c>
    </row>
    <row r="48" spans="2:6" ht="16.5">
      <c r="B48" s="70" t="s">
        <v>1374</v>
      </c>
      <c r="C48" s="92" t="s">
        <v>416</v>
      </c>
      <c r="D48" s="52">
        <v>6</v>
      </c>
      <c r="E48" s="682"/>
      <c r="F48" s="52">
        <f>E48*D48</f>
        <v>0</v>
      </c>
    </row>
    <row r="49" ht="16.5">
      <c r="B49" s="70"/>
    </row>
    <row r="50" spans="1:2" ht="30">
      <c r="A50" s="188">
        <v>13</v>
      </c>
      <c r="B50" s="70" t="s">
        <v>1375</v>
      </c>
    </row>
    <row r="51" spans="2:6" ht="30">
      <c r="B51" s="70" t="s">
        <v>1376</v>
      </c>
      <c r="C51" s="92" t="s">
        <v>416</v>
      </c>
      <c r="D51" s="52">
        <v>3</v>
      </c>
      <c r="E51" s="682"/>
      <c r="F51" s="52">
        <f>E51*D51</f>
        <v>0</v>
      </c>
    </row>
    <row r="52" ht="16.5">
      <c r="B52" s="70"/>
    </row>
    <row r="53" spans="1:2" ht="30">
      <c r="A53" s="188">
        <v>14</v>
      </c>
      <c r="B53" s="70" t="s">
        <v>1377</v>
      </c>
    </row>
    <row r="54" spans="2:6" ht="30">
      <c r="B54" s="70" t="s">
        <v>1378</v>
      </c>
      <c r="C54" s="92" t="s">
        <v>416</v>
      </c>
      <c r="D54" s="52">
        <v>18</v>
      </c>
      <c r="E54" s="682"/>
      <c r="F54" s="52">
        <f>E54*D54</f>
        <v>0</v>
      </c>
    </row>
    <row r="55" ht="16.5">
      <c r="B55" s="70"/>
    </row>
    <row r="56" spans="1:2" ht="16.5">
      <c r="A56" s="188">
        <v>15</v>
      </c>
      <c r="B56" s="70" t="s">
        <v>1379</v>
      </c>
    </row>
    <row r="57" spans="2:6" ht="16.5">
      <c r="B57" s="70" t="s">
        <v>1380</v>
      </c>
      <c r="C57" s="92" t="s">
        <v>416</v>
      </c>
      <c r="D57" s="52">
        <v>10</v>
      </c>
      <c r="E57" s="682"/>
      <c r="F57" s="52">
        <f>E57*D57</f>
        <v>0</v>
      </c>
    </row>
    <row r="58" ht="16.5">
      <c r="B58" s="70"/>
    </row>
    <row r="59" spans="1:2" ht="30">
      <c r="A59" s="188">
        <v>16</v>
      </c>
      <c r="B59" s="70" t="s">
        <v>1381</v>
      </c>
    </row>
    <row r="60" spans="2:6" ht="16.5">
      <c r="B60" s="70" t="s">
        <v>1382</v>
      </c>
      <c r="C60" s="92" t="s">
        <v>416</v>
      </c>
      <c r="D60" s="52">
        <v>100</v>
      </c>
      <c r="E60" s="682"/>
      <c r="F60" s="52">
        <f>E60*D60</f>
        <v>0</v>
      </c>
    </row>
    <row r="61" ht="16.5">
      <c r="B61" s="70"/>
    </row>
    <row r="62" spans="1:2" ht="30">
      <c r="A62" s="188">
        <v>17</v>
      </c>
      <c r="B62" s="70" t="s">
        <v>1383</v>
      </c>
    </row>
    <row r="63" ht="30">
      <c r="B63" s="70" t="s">
        <v>1384</v>
      </c>
    </row>
    <row r="64" spans="2:6" ht="30">
      <c r="B64" s="70" t="s">
        <v>1385</v>
      </c>
      <c r="C64" s="92" t="s">
        <v>170</v>
      </c>
      <c r="D64" s="52">
        <v>1</v>
      </c>
      <c r="E64" s="682"/>
      <c r="F64" s="52">
        <f>E64*D64</f>
        <v>0</v>
      </c>
    </row>
    <row r="65" spans="2:6" ht="30">
      <c r="B65" s="70" t="s">
        <v>1386</v>
      </c>
      <c r="C65" s="92" t="s">
        <v>170</v>
      </c>
      <c r="D65" s="52">
        <v>1</v>
      </c>
      <c r="E65" s="682"/>
      <c r="F65" s="52">
        <f>E65*D65</f>
        <v>0</v>
      </c>
    </row>
    <row r="66" ht="16.5">
      <c r="B66" s="70"/>
    </row>
    <row r="67" spans="1:2" ht="30">
      <c r="A67" s="188">
        <v>18</v>
      </c>
      <c r="B67" s="70" t="s">
        <v>1387</v>
      </c>
    </row>
    <row r="68" ht="30">
      <c r="B68" s="70" t="s">
        <v>1388</v>
      </c>
    </row>
    <row r="69" spans="2:6" ht="16.5">
      <c r="B69" s="70" t="s">
        <v>1389</v>
      </c>
      <c r="C69" s="92" t="s">
        <v>170</v>
      </c>
      <c r="D69" s="52">
        <v>1</v>
      </c>
      <c r="E69" s="682"/>
      <c r="F69" s="52">
        <f>E69*D69</f>
        <v>0</v>
      </c>
    </row>
    <row r="70" spans="2:5" ht="16.5">
      <c r="B70" s="70"/>
      <c r="E70" s="682"/>
    </row>
    <row r="71" spans="1:2" ht="58.5" customHeight="1">
      <c r="A71" s="188">
        <v>19</v>
      </c>
      <c r="B71" s="70" t="s">
        <v>1489</v>
      </c>
    </row>
    <row r="72" spans="1:6" ht="16.5">
      <c r="A72" s="188" t="s">
        <v>1413</v>
      </c>
      <c r="B72" s="70" t="s">
        <v>1419</v>
      </c>
      <c r="C72" s="92" t="s">
        <v>327</v>
      </c>
      <c r="D72" s="52">
        <v>50</v>
      </c>
      <c r="E72" s="682"/>
      <c r="F72" s="52">
        <f>+D72*E72</f>
        <v>0</v>
      </c>
    </row>
    <row r="73" spans="1:6" ht="45">
      <c r="A73" s="188" t="s">
        <v>1414</v>
      </c>
      <c r="B73" s="70" t="s">
        <v>1420</v>
      </c>
      <c r="C73" s="92" t="s">
        <v>394</v>
      </c>
      <c r="D73" s="52">
        <v>20</v>
      </c>
      <c r="E73" s="682"/>
      <c r="F73" s="52">
        <f>+D73*E73</f>
        <v>0</v>
      </c>
    </row>
    <row r="74" spans="1:6" ht="75">
      <c r="A74" s="188" t="s">
        <v>1415</v>
      </c>
      <c r="B74" s="70" t="s">
        <v>1421</v>
      </c>
      <c r="C74" s="92" t="s">
        <v>380</v>
      </c>
      <c r="D74" s="52">
        <v>30</v>
      </c>
      <c r="E74" s="682"/>
      <c r="F74" s="52">
        <f>+D74*E74</f>
        <v>0</v>
      </c>
    </row>
    <row r="75" spans="1:6" ht="30">
      <c r="A75" s="188" t="s">
        <v>1416</v>
      </c>
      <c r="B75" s="70" t="s">
        <v>1417</v>
      </c>
      <c r="C75" s="92" t="s">
        <v>380</v>
      </c>
      <c r="D75" s="52">
        <f>50*0.2*0.3</f>
        <v>3</v>
      </c>
      <c r="E75" s="682"/>
      <c r="F75" s="52">
        <f>+D75*E75</f>
        <v>0</v>
      </c>
    </row>
    <row r="76" spans="1:6" ht="45">
      <c r="A76" s="188" t="s">
        <v>1416</v>
      </c>
      <c r="B76" s="70" t="s">
        <v>1422</v>
      </c>
      <c r="C76" s="92" t="s">
        <v>394</v>
      </c>
      <c r="D76" s="52">
        <v>20</v>
      </c>
      <c r="E76" s="682"/>
      <c r="F76" s="52">
        <f>+D76*E76</f>
        <v>0</v>
      </c>
    </row>
    <row r="77" ht="16.5">
      <c r="B77" s="70"/>
    </row>
    <row r="78" spans="1:2" ht="16.5">
      <c r="A78" s="188">
        <v>20</v>
      </c>
      <c r="B78" s="70" t="s">
        <v>1390</v>
      </c>
    </row>
    <row r="79" ht="16.5">
      <c r="B79" s="70" t="s">
        <v>1391</v>
      </c>
    </row>
    <row r="80" ht="30">
      <c r="B80" s="70" t="s">
        <v>1392</v>
      </c>
    </row>
    <row r="81" spans="2:6" ht="30">
      <c r="B81" s="70" t="s">
        <v>1393</v>
      </c>
      <c r="C81" s="92" t="s">
        <v>170</v>
      </c>
      <c r="D81" s="52">
        <v>6</v>
      </c>
      <c r="E81" s="682"/>
      <c r="F81" s="52">
        <f>E81*D81</f>
        <v>0</v>
      </c>
    </row>
    <row r="82" ht="16.5">
      <c r="B82" s="70"/>
    </row>
    <row r="83" spans="1:2" ht="30">
      <c r="A83" s="188">
        <v>21</v>
      </c>
      <c r="B83" s="70" t="s">
        <v>1394</v>
      </c>
    </row>
    <row r="84" spans="2:6" ht="16.5">
      <c r="B84" s="70" t="s">
        <v>1395</v>
      </c>
      <c r="C84" s="92" t="s">
        <v>170</v>
      </c>
      <c r="D84" s="52">
        <v>1</v>
      </c>
      <c r="E84" s="682"/>
      <c r="F84" s="52">
        <f>E84*D84</f>
        <v>0</v>
      </c>
    </row>
    <row r="85" ht="16.5">
      <c r="B85" s="70"/>
    </row>
    <row r="86" spans="1:2" ht="30">
      <c r="A86" s="188">
        <v>24</v>
      </c>
      <c r="B86" s="70" t="s">
        <v>1396</v>
      </c>
    </row>
    <row r="87" spans="2:6" ht="30">
      <c r="B87" s="70" t="s">
        <v>1397</v>
      </c>
      <c r="C87" s="92" t="s">
        <v>170</v>
      </c>
      <c r="D87" s="52">
        <v>1</v>
      </c>
      <c r="E87" s="682"/>
      <c r="F87" s="52">
        <f>E87*D87</f>
        <v>0</v>
      </c>
    </row>
    <row r="89" spans="1:6" ht="16.5">
      <c r="A89" s="189"/>
      <c r="B89" s="183" t="s">
        <v>1398</v>
      </c>
      <c r="C89" s="184"/>
      <c r="F89" s="185"/>
    </row>
    <row r="90" spans="2:6" ht="16.5">
      <c r="B90" s="70" t="s">
        <v>1399</v>
      </c>
      <c r="C90" s="92" t="s">
        <v>170</v>
      </c>
      <c r="D90" s="52">
        <v>1</v>
      </c>
      <c r="E90" s="682"/>
      <c r="F90" s="52">
        <f aca="true" t="shared" si="0" ref="F90:F95">E90*D90</f>
        <v>0</v>
      </c>
    </row>
    <row r="91" spans="2:6" ht="16.5">
      <c r="B91" s="70" t="s">
        <v>1400</v>
      </c>
      <c r="C91" s="92" t="s">
        <v>170</v>
      </c>
      <c r="D91" s="52">
        <v>1</v>
      </c>
      <c r="E91" s="682"/>
      <c r="F91" s="52">
        <f t="shared" si="0"/>
        <v>0</v>
      </c>
    </row>
    <row r="92" spans="2:6" ht="16.5">
      <c r="B92" s="70" t="s">
        <v>1401</v>
      </c>
      <c r="C92" s="92" t="s">
        <v>170</v>
      </c>
      <c r="D92" s="52">
        <v>1</v>
      </c>
      <c r="E92" s="682"/>
      <c r="F92" s="52">
        <f t="shared" si="0"/>
        <v>0</v>
      </c>
    </row>
    <row r="93" spans="2:6" ht="16.5">
      <c r="B93" s="70" t="s">
        <v>1402</v>
      </c>
      <c r="C93" s="92" t="s">
        <v>170</v>
      </c>
      <c r="D93" s="52">
        <v>1</v>
      </c>
      <c r="E93" s="682"/>
      <c r="F93" s="52">
        <f t="shared" si="0"/>
        <v>0</v>
      </c>
    </row>
    <row r="94" spans="2:6" ht="16.5">
      <c r="B94" s="70" t="s">
        <v>1403</v>
      </c>
      <c r="C94" s="92" t="s">
        <v>170</v>
      </c>
      <c r="D94" s="52">
        <v>1</v>
      </c>
      <c r="E94" s="682"/>
      <c r="F94" s="52">
        <f t="shared" si="0"/>
        <v>0</v>
      </c>
    </row>
    <row r="95" spans="2:6" ht="30">
      <c r="B95" s="70" t="s">
        <v>1404</v>
      </c>
      <c r="C95" s="92" t="s">
        <v>170</v>
      </c>
      <c r="D95" s="52">
        <v>1</v>
      </c>
      <c r="E95" s="682"/>
      <c r="F95" s="52">
        <f t="shared" si="0"/>
        <v>0</v>
      </c>
    </row>
    <row r="96" spans="1:3" ht="16.5">
      <c r="A96" s="187"/>
      <c r="C96" s="94"/>
    </row>
    <row r="97" ht="30">
      <c r="B97" s="146" t="s">
        <v>1405</v>
      </c>
    </row>
  </sheetData>
  <sheetProtection password="C6E1" sheet="1" selectLockedCells="1"/>
  <printOptions/>
  <pageMargins left="0.24" right="0.11811023622047245" top="0.3937007874015748" bottom="0.41" header="0.11811023622047245" footer="0.1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theme="2" tint="-0.4999699890613556"/>
  </sheetPr>
  <dimension ref="A2:F191"/>
  <sheetViews>
    <sheetView tabSelected="1" view="pageBreakPreview" zoomScaleSheetLayoutView="100" zoomScalePageLayoutView="0" workbookViewId="0" topLeftCell="A1">
      <selection activeCell="E4" sqref="E4"/>
    </sheetView>
  </sheetViews>
  <sheetFormatPr defaultColWidth="9.140625" defaultRowHeight="12.75"/>
  <cols>
    <col min="1" max="1" width="6.7109375" style="193" customWidth="1"/>
    <col min="2" max="2" width="57.57421875" style="70" customWidth="1"/>
    <col min="3" max="3" width="4.28125" style="166" customWidth="1"/>
    <col min="4" max="4" width="8.28125" style="193" customWidth="1"/>
    <col min="5" max="5" width="9.140625" style="683" customWidth="1"/>
    <col min="6" max="6" width="13.57421875" style="193" customWidth="1"/>
    <col min="7" max="16384" width="9.140625" style="84" customWidth="1"/>
  </cols>
  <sheetData>
    <row r="1" ht="15.75" thickBot="1"/>
    <row r="2" spans="1:6" ht="23.25" thickBot="1">
      <c r="A2" s="221" t="s">
        <v>743</v>
      </c>
      <c r="B2" s="201" t="s">
        <v>744</v>
      </c>
      <c r="C2" s="194"/>
      <c r="D2" s="195"/>
      <c r="E2" s="684"/>
      <c r="F2" s="195"/>
    </row>
    <row r="3" spans="1:6" ht="60">
      <c r="A3" s="222"/>
      <c r="B3" s="103" t="s">
        <v>672</v>
      </c>
      <c r="C3" s="196"/>
      <c r="D3" s="197"/>
      <c r="E3" s="685"/>
      <c r="F3" s="197"/>
    </row>
    <row r="4" spans="1:6" ht="17.25">
      <c r="A4" s="99"/>
      <c r="B4" s="90" t="s">
        <v>506</v>
      </c>
      <c r="C4" s="196"/>
      <c r="D4" s="197"/>
      <c r="E4" s="685"/>
      <c r="F4" s="197"/>
    </row>
    <row r="5" spans="1:6" ht="17.25">
      <c r="A5" s="102" t="s">
        <v>507</v>
      </c>
      <c r="B5" s="91" t="s">
        <v>673</v>
      </c>
      <c r="C5" s="162"/>
      <c r="D5" s="198"/>
      <c r="E5" s="686"/>
      <c r="F5" s="198">
        <f>+F34</f>
        <v>0</v>
      </c>
    </row>
    <row r="6" spans="1:6" ht="17.25">
      <c r="A6" s="102" t="s">
        <v>509</v>
      </c>
      <c r="B6" s="91" t="s">
        <v>674</v>
      </c>
      <c r="C6" s="162"/>
      <c r="D6" s="198"/>
      <c r="E6" s="686"/>
      <c r="F6" s="198">
        <f>+F179</f>
        <v>0</v>
      </c>
    </row>
    <row r="7" spans="1:6" ht="17.25">
      <c r="A7" s="102" t="s">
        <v>511</v>
      </c>
      <c r="B7" s="90" t="s">
        <v>675</v>
      </c>
      <c r="C7" s="162"/>
      <c r="D7" s="198"/>
      <c r="E7" s="686"/>
      <c r="F7" s="198">
        <f>+F191</f>
        <v>0</v>
      </c>
    </row>
    <row r="8" spans="1:6" ht="18" thickBot="1">
      <c r="A8" s="191"/>
      <c r="B8" s="90"/>
      <c r="C8" s="113"/>
      <c r="D8" s="198"/>
      <c r="E8" s="687"/>
      <c r="F8" s="198"/>
    </row>
    <row r="9" spans="1:6" ht="18" thickBot="1">
      <c r="A9" s="192"/>
      <c r="B9" s="100" t="s">
        <v>429</v>
      </c>
      <c r="C9" s="199"/>
      <c r="D9" s="200"/>
      <c r="E9" s="688"/>
      <c r="F9" s="200">
        <f>+SUM(F3:F8)</f>
        <v>0</v>
      </c>
    </row>
    <row r="10" spans="1:6" ht="15">
      <c r="A10" s="191"/>
      <c r="B10" s="103" t="s">
        <v>1427</v>
      </c>
      <c r="C10" s="196"/>
      <c r="D10" s="197"/>
      <c r="E10" s="685"/>
      <c r="F10" s="197"/>
    </row>
    <row r="11" spans="1:6" ht="348" customHeight="1">
      <c r="A11" s="191"/>
      <c r="B11" s="111" t="s">
        <v>178</v>
      </c>
      <c r="C11" s="196"/>
      <c r="D11" s="197"/>
      <c r="E11" s="685"/>
      <c r="F11" s="197"/>
    </row>
    <row r="12" spans="1:6" ht="40.5">
      <c r="A12" s="223"/>
      <c r="B12" s="202" t="s">
        <v>672</v>
      </c>
      <c r="C12" s="196"/>
      <c r="D12" s="197"/>
      <c r="E12" s="685"/>
      <c r="F12" s="197"/>
    </row>
    <row r="13" spans="1:6" ht="15">
      <c r="A13" s="190"/>
      <c r="B13" s="202"/>
      <c r="C13" s="196"/>
      <c r="D13" s="197"/>
      <c r="E13" s="685"/>
      <c r="F13" s="197"/>
    </row>
    <row r="14" spans="1:6" ht="15">
      <c r="A14" s="203" t="s">
        <v>507</v>
      </c>
      <c r="B14" s="202" t="s">
        <v>112</v>
      </c>
      <c r="C14" s="113"/>
      <c r="D14" s="198"/>
      <c r="E14" s="687"/>
      <c r="F14" s="198"/>
    </row>
    <row r="15" spans="1:6" ht="15">
      <c r="A15" s="42" t="s">
        <v>33</v>
      </c>
      <c r="B15" s="42" t="s">
        <v>34</v>
      </c>
      <c r="C15" s="44" t="s">
        <v>45</v>
      </c>
      <c r="D15" s="43" t="s">
        <v>44</v>
      </c>
      <c r="E15" s="581" t="s">
        <v>90</v>
      </c>
      <c r="F15" s="45" t="s">
        <v>35</v>
      </c>
    </row>
    <row r="16" spans="1:6" ht="15">
      <c r="A16" s="191">
        <v>1</v>
      </c>
      <c r="B16" s="204" t="s">
        <v>676</v>
      </c>
      <c r="C16" s="205" t="s">
        <v>170</v>
      </c>
      <c r="D16" s="206">
        <v>1</v>
      </c>
      <c r="E16" s="689"/>
      <c r="F16" s="206">
        <f>+D16*E16</f>
        <v>0</v>
      </c>
    </row>
    <row r="17" spans="1:6" ht="15">
      <c r="A17" s="191"/>
      <c r="B17" s="204"/>
      <c r="C17" s="205"/>
      <c r="D17" s="206"/>
      <c r="E17" s="579"/>
      <c r="F17" s="206"/>
    </row>
    <row r="18" spans="1:6" ht="27">
      <c r="A18" s="207">
        <v>2</v>
      </c>
      <c r="B18" s="204" t="s">
        <v>677</v>
      </c>
      <c r="C18" s="205" t="s">
        <v>170</v>
      </c>
      <c r="D18" s="206">
        <v>1</v>
      </c>
      <c r="E18" s="689"/>
      <c r="F18" s="206">
        <f>+D18*E18</f>
        <v>0</v>
      </c>
    </row>
    <row r="19" spans="1:6" ht="15">
      <c r="A19" s="207"/>
      <c r="B19" s="204"/>
      <c r="C19" s="205"/>
      <c r="D19" s="206"/>
      <c r="E19" s="579"/>
      <c r="F19" s="206"/>
    </row>
    <row r="20" spans="1:6" ht="20.25" customHeight="1">
      <c r="A20" s="208">
        <v>3</v>
      </c>
      <c r="B20" s="224" t="s">
        <v>678</v>
      </c>
      <c r="C20" s="166" t="s">
        <v>494</v>
      </c>
      <c r="D20" s="193">
        <v>16</v>
      </c>
      <c r="E20" s="689"/>
      <c r="F20" s="206">
        <f>+D20*E20</f>
        <v>0</v>
      </c>
    </row>
    <row r="21" spans="1:6" ht="15">
      <c r="A21" s="191"/>
      <c r="B21" s="204"/>
      <c r="C21" s="205"/>
      <c r="D21" s="206"/>
      <c r="E21" s="579"/>
      <c r="F21" s="206"/>
    </row>
    <row r="22" spans="1:6" ht="108">
      <c r="A22" s="191">
        <v>4</v>
      </c>
      <c r="B22" s="204" t="s">
        <v>679</v>
      </c>
      <c r="C22" s="205" t="s">
        <v>388</v>
      </c>
      <c r="D22" s="206">
        <v>25</v>
      </c>
      <c r="E22" s="689"/>
      <c r="F22" s="206">
        <f>+D22*E22</f>
        <v>0</v>
      </c>
    </row>
    <row r="23" spans="1:6" ht="15">
      <c r="A23" s="191"/>
      <c r="B23" s="204" t="s">
        <v>505</v>
      </c>
      <c r="C23" s="205"/>
      <c r="D23" s="206"/>
      <c r="E23" s="579"/>
      <c r="F23" s="206"/>
    </row>
    <row r="24" spans="1:6" ht="67.5">
      <c r="A24" s="191">
        <v>5</v>
      </c>
      <c r="B24" s="204" t="s">
        <v>680</v>
      </c>
      <c r="C24" s="205" t="s">
        <v>170</v>
      </c>
      <c r="D24" s="206">
        <v>7</v>
      </c>
      <c r="E24" s="689"/>
      <c r="F24" s="206">
        <f>+D24*E24</f>
        <v>0</v>
      </c>
    </row>
    <row r="25" spans="1:6" ht="15">
      <c r="A25" s="191"/>
      <c r="B25" s="204"/>
      <c r="C25" s="205"/>
      <c r="D25" s="206"/>
      <c r="E25" s="579"/>
      <c r="F25" s="206"/>
    </row>
    <row r="26" spans="1:6" ht="40.5">
      <c r="A26" s="191">
        <v>6</v>
      </c>
      <c r="B26" s="204" t="s">
        <v>681</v>
      </c>
      <c r="C26" s="205" t="s">
        <v>170</v>
      </c>
      <c r="D26" s="206">
        <v>1</v>
      </c>
      <c r="E26" s="689"/>
      <c r="F26" s="206">
        <f>+D26*E26</f>
        <v>0</v>
      </c>
    </row>
    <row r="27" spans="1:2" ht="15">
      <c r="A27" s="191"/>
      <c r="B27" s="145"/>
    </row>
    <row r="28" spans="1:6" ht="15">
      <c r="A28" s="191">
        <v>7</v>
      </c>
      <c r="B28" s="209" t="s">
        <v>682</v>
      </c>
      <c r="C28" s="165" t="s">
        <v>170</v>
      </c>
      <c r="D28" s="210">
        <v>1</v>
      </c>
      <c r="E28" s="689"/>
      <c r="F28" s="206">
        <f>+D28*E28</f>
        <v>0</v>
      </c>
    </row>
    <row r="29" spans="1:6" ht="15">
      <c r="A29" s="191"/>
      <c r="B29" s="209"/>
      <c r="C29" s="165"/>
      <c r="D29" s="210"/>
      <c r="E29" s="579"/>
      <c r="F29" s="210"/>
    </row>
    <row r="30" spans="1:6" ht="15">
      <c r="A30" s="191">
        <v>8</v>
      </c>
      <c r="B30" s="209" t="s">
        <v>683</v>
      </c>
      <c r="C30" s="165" t="s">
        <v>170</v>
      </c>
      <c r="D30" s="210">
        <v>1</v>
      </c>
      <c r="E30" s="689"/>
      <c r="F30" s="206">
        <f>+D30*E30</f>
        <v>0</v>
      </c>
    </row>
    <row r="31" spans="1:6" ht="15">
      <c r="A31" s="191"/>
      <c r="B31" s="209"/>
      <c r="C31" s="165"/>
      <c r="D31" s="210"/>
      <c r="E31" s="579"/>
      <c r="F31" s="210"/>
    </row>
    <row r="32" spans="1:6" ht="15">
      <c r="A32" s="191">
        <v>9</v>
      </c>
      <c r="B32" s="209" t="s">
        <v>684</v>
      </c>
      <c r="C32" s="165" t="s">
        <v>388</v>
      </c>
      <c r="D32" s="210">
        <v>90</v>
      </c>
      <c r="E32" s="689"/>
      <c r="F32" s="206">
        <f>+D32*E32</f>
        <v>0</v>
      </c>
    </row>
    <row r="33" spans="1:6" ht="15">
      <c r="A33" s="191"/>
      <c r="B33" s="209"/>
      <c r="C33" s="165"/>
      <c r="D33" s="210"/>
      <c r="E33" s="579"/>
      <c r="F33" s="210"/>
    </row>
    <row r="34" spans="1:6" ht="15">
      <c r="A34" s="211" t="s">
        <v>507</v>
      </c>
      <c r="B34" s="211" t="s">
        <v>685</v>
      </c>
      <c r="C34" s="167"/>
      <c r="D34" s="212"/>
      <c r="E34" s="690"/>
      <c r="F34" s="212">
        <f>SUM(F10:F33)</f>
        <v>0</v>
      </c>
    </row>
    <row r="35" spans="1:6" ht="15">
      <c r="A35" s="203"/>
      <c r="B35" s="202"/>
      <c r="C35" s="164"/>
      <c r="D35" s="213"/>
      <c r="E35" s="539"/>
      <c r="F35" s="213"/>
    </row>
    <row r="36" spans="1:6" ht="16.5">
      <c r="A36" s="214" t="s">
        <v>509</v>
      </c>
      <c r="B36" s="215" t="s">
        <v>686</v>
      </c>
      <c r="C36" s="167"/>
      <c r="D36" s="212"/>
      <c r="E36" s="690"/>
      <c r="F36" s="212"/>
    </row>
    <row r="37" spans="1:6" ht="27">
      <c r="A37" s="191">
        <v>1</v>
      </c>
      <c r="B37" s="204" t="s">
        <v>1408</v>
      </c>
      <c r="C37" s="205" t="s">
        <v>388</v>
      </c>
      <c r="D37" s="206">
        <v>70</v>
      </c>
      <c r="E37" s="689"/>
      <c r="F37" s="206">
        <f>+D37*E37</f>
        <v>0</v>
      </c>
    </row>
    <row r="38" spans="1:6" ht="15">
      <c r="A38" s="191"/>
      <c r="B38" s="204"/>
      <c r="C38" s="205"/>
      <c r="D38" s="206"/>
      <c r="E38" s="579"/>
      <c r="F38" s="206"/>
    </row>
    <row r="39" spans="1:6" ht="15">
      <c r="A39" s="191">
        <v>2</v>
      </c>
      <c r="B39" s="209" t="s">
        <v>1409</v>
      </c>
      <c r="C39" s="165" t="s">
        <v>170</v>
      </c>
      <c r="D39" s="210">
        <v>1</v>
      </c>
      <c r="E39" s="689"/>
      <c r="F39" s="206">
        <f>+D39*E39</f>
        <v>0</v>
      </c>
    </row>
    <row r="40" spans="1:6" ht="15">
      <c r="A40" s="191"/>
      <c r="B40" s="209"/>
      <c r="C40" s="165"/>
      <c r="D40" s="210"/>
      <c r="E40" s="579"/>
      <c r="F40" s="210"/>
    </row>
    <row r="41" spans="1:6" ht="21.75" customHeight="1">
      <c r="A41" s="191">
        <v>3</v>
      </c>
      <c r="B41" s="209" t="s">
        <v>1410</v>
      </c>
      <c r="C41" s="165" t="s">
        <v>170</v>
      </c>
      <c r="D41" s="210">
        <v>9</v>
      </c>
      <c r="E41" s="689"/>
      <c r="F41" s="206">
        <f>+D41*E41</f>
        <v>0</v>
      </c>
    </row>
    <row r="42" spans="1:6" ht="18" customHeight="1">
      <c r="A42" s="191"/>
      <c r="B42" s="209"/>
      <c r="C42" s="165"/>
      <c r="D42" s="210"/>
      <c r="E42" s="579"/>
      <c r="F42" s="210"/>
    </row>
    <row r="43" spans="1:6" ht="15">
      <c r="A43" s="51">
        <v>4</v>
      </c>
      <c r="B43" s="209" t="s">
        <v>687</v>
      </c>
      <c r="C43" s="165" t="s">
        <v>170</v>
      </c>
      <c r="D43" s="210">
        <v>1</v>
      </c>
      <c r="E43" s="689"/>
      <c r="F43" s="206">
        <f>+D43*E43</f>
        <v>0</v>
      </c>
    </row>
    <row r="44" spans="1:6" ht="15">
      <c r="A44" s="51"/>
      <c r="B44" s="209"/>
      <c r="C44" s="165"/>
      <c r="D44" s="210"/>
      <c r="E44" s="579"/>
      <c r="F44" s="210"/>
    </row>
    <row r="45" spans="1:6" ht="27">
      <c r="A45" s="51">
        <v>5</v>
      </c>
      <c r="B45" s="209" t="s">
        <v>688</v>
      </c>
      <c r="C45" s="165" t="s">
        <v>170</v>
      </c>
      <c r="D45" s="210">
        <v>1</v>
      </c>
      <c r="E45" s="689"/>
      <c r="F45" s="206">
        <f>+D45*E45</f>
        <v>0</v>
      </c>
    </row>
    <row r="46" spans="1:6" ht="15">
      <c r="A46" s="51"/>
      <c r="B46" s="209"/>
      <c r="C46" s="165"/>
      <c r="D46" s="210"/>
      <c r="E46" s="579"/>
      <c r="F46" s="210"/>
    </row>
    <row r="47" spans="1:6" ht="40.5">
      <c r="A47" s="51">
        <v>6</v>
      </c>
      <c r="B47" s="209" t="s">
        <v>689</v>
      </c>
      <c r="C47" s="166" t="s">
        <v>170</v>
      </c>
      <c r="D47" s="193">
        <v>1</v>
      </c>
      <c r="E47" s="689"/>
      <c r="F47" s="206">
        <f>+D47*E47</f>
        <v>0</v>
      </c>
    </row>
    <row r="48" spans="1:2" ht="15">
      <c r="A48" s="51"/>
      <c r="B48" s="209"/>
    </row>
    <row r="49" spans="1:6" ht="27">
      <c r="A49" s="191">
        <v>7</v>
      </c>
      <c r="B49" s="216" t="s">
        <v>690</v>
      </c>
      <c r="C49" s="113"/>
      <c r="D49" s="198"/>
      <c r="E49" s="687"/>
      <c r="F49" s="198"/>
    </row>
    <row r="50" spans="1:6" ht="15">
      <c r="A50" s="191"/>
      <c r="B50" s="216" t="s">
        <v>691</v>
      </c>
      <c r="C50" s="113"/>
      <c r="D50" s="198"/>
      <c r="E50" s="687"/>
      <c r="F50" s="198"/>
    </row>
    <row r="51" spans="1:6" ht="27">
      <c r="A51" s="191"/>
      <c r="B51" s="216" t="s">
        <v>692</v>
      </c>
      <c r="C51" s="113"/>
      <c r="D51" s="198"/>
      <c r="E51" s="687"/>
      <c r="F51" s="198"/>
    </row>
    <row r="52" spans="1:6" ht="40.5">
      <c r="A52" s="191"/>
      <c r="B52" s="216" t="s">
        <v>693</v>
      </c>
      <c r="C52" s="113"/>
      <c r="D52" s="198"/>
      <c r="E52" s="687"/>
      <c r="F52" s="198"/>
    </row>
    <row r="53" spans="1:6" ht="40.5">
      <c r="A53" s="191"/>
      <c r="B53" s="216" t="s">
        <v>694</v>
      </c>
      <c r="C53" s="113"/>
      <c r="D53" s="198"/>
      <c r="E53" s="687"/>
      <c r="F53" s="198"/>
    </row>
    <row r="54" spans="1:6" ht="15">
      <c r="A54" s="191"/>
      <c r="B54" s="145" t="s">
        <v>695</v>
      </c>
      <c r="C54" s="113"/>
      <c r="D54" s="198"/>
      <c r="E54" s="687"/>
      <c r="F54" s="198"/>
    </row>
    <row r="55" spans="1:6" ht="15">
      <c r="A55" s="191"/>
      <c r="B55" s="216" t="s">
        <v>696</v>
      </c>
      <c r="C55" s="113"/>
      <c r="D55" s="198"/>
      <c r="E55" s="687"/>
      <c r="F55" s="198"/>
    </row>
    <row r="56" spans="1:6" ht="15">
      <c r="A56" s="191"/>
      <c r="B56" s="216" t="s">
        <v>697</v>
      </c>
      <c r="C56" s="113"/>
      <c r="D56" s="198"/>
      <c r="E56" s="687"/>
      <c r="F56" s="198"/>
    </row>
    <row r="57" spans="1:6" ht="15">
      <c r="A57" s="191"/>
      <c r="B57" s="216" t="s">
        <v>698</v>
      </c>
      <c r="C57" s="113"/>
      <c r="D57" s="198"/>
      <c r="E57" s="687"/>
      <c r="F57" s="198"/>
    </row>
    <row r="58" spans="1:6" ht="31.5" customHeight="1">
      <c r="A58" s="191"/>
      <c r="B58" s="216" t="s">
        <v>699</v>
      </c>
      <c r="C58" s="113"/>
      <c r="D58" s="198"/>
      <c r="E58" s="687"/>
      <c r="F58" s="198"/>
    </row>
    <row r="59" spans="1:6" ht="44.25" customHeight="1">
      <c r="A59" s="191"/>
      <c r="B59" s="41" t="s">
        <v>700</v>
      </c>
      <c r="C59" s="113"/>
      <c r="D59" s="198"/>
      <c r="E59" s="687"/>
      <c r="F59" s="198"/>
    </row>
    <row r="60" spans="1:6" ht="41.25">
      <c r="A60" s="191"/>
      <c r="B60" s="145" t="s">
        <v>701</v>
      </c>
      <c r="C60" s="113"/>
      <c r="D60" s="198"/>
      <c r="E60" s="687"/>
      <c r="F60" s="198"/>
    </row>
    <row r="61" spans="1:6" ht="30" customHeight="1">
      <c r="A61" s="191"/>
      <c r="B61" s="145" t="s">
        <v>702</v>
      </c>
      <c r="C61" s="113"/>
      <c r="D61" s="198"/>
      <c r="E61" s="687"/>
      <c r="F61" s="198"/>
    </row>
    <row r="62" spans="1:6" ht="15">
      <c r="A62" s="191"/>
      <c r="B62" s="216" t="s">
        <v>703</v>
      </c>
      <c r="C62" s="113"/>
      <c r="D62" s="198"/>
      <c r="E62" s="687"/>
      <c r="F62" s="198"/>
    </row>
    <row r="63" spans="1:6" ht="15">
      <c r="A63" s="191"/>
      <c r="B63" s="216" t="s">
        <v>704</v>
      </c>
      <c r="C63" s="113"/>
      <c r="D63" s="198"/>
      <c r="E63" s="687"/>
      <c r="F63" s="198"/>
    </row>
    <row r="64" spans="1:6" ht="15">
      <c r="A64" s="191"/>
      <c r="B64" s="216" t="s">
        <v>705</v>
      </c>
      <c r="C64" s="113"/>
      <c r="D64" s="198"/>
      <c r="E64" s="687"/>
      <c r="F64" s="198"/>
    </row>
    <row r="65" spans="1:6" ht="15">
      <c r="A65" s="191"/>
      <c r="B65" s="191" t="s">
        <v>429</v>
      </c>
      <c r="C65" s="113" t="s">
        <v>416</v>
      </c>
      <c r="D65" s="198">
        <v>1</v>
      </c>
      <c r="E65" s="689"/>
      <c r="F65" s="206">
        <f>+D65*E65</f>
        <v>0</v>
      </c>
    </row>
    <row r="66" spans="1:6" ht="15">
      <c r="A66" s="191"/>
      <c r="B66" s="216"/>
      <c r="C66" s="113"/>
      <c r="D66" s="198"/>
      <c r="E66" s="687"/>
      <c r="F66" s="198"/>
    </row>
    <row r="67" spans="1:6" ht="27">
      <c r="A67" s="191">
        <v>8</v>
      </c>
      <c r="B67" s="216" t="s">
        <v>706</v>
      </c>
      <c r="C67" s="113"/>
      <c r="D67" s="198"/>
      <c r="E67" s="687"/>
      <c r="F67" s="198"/>
    </row>
    <row r="68" spans="1:6" ht="15">
      <c r="A68" s="191"/>
      <c r="B68" s="216" t="s">
        <v>691</v>
      </c>
      <c r="C68" s="113"/>
      <c r="D68" s="198"/>
      <c r="E68" s="687"/>
      <c r="F68" s="198"/>
    </row>
    <row r="69" spans="1:6" ht="27">
      <c r="A69" s="191"/>
      <c r="B69" s="216" t="s">
        <v>692</v>
      </c>
      <c r="C69" s="113"/>
      <c r="D69" s="198"/>
      <c r="E69" s="687"/>
      <c r="F69" s="198"/>
    </row>
    <row r="70" spans="1:6" ht="40.5">
      <c r="A70" s="191"/>
      <c r="B70" s="216" t="s">
        <v>693</v>
      </c>
      <c r="C70" s="113"/>
      <c r="D70" s="198"/>
      <c r="E70" s="687"/>
      <c r="F70" s="198"/>
    </row>
    <row r="71" spans="1:6" ht="40.5">
      <c r="A71" s="191"/>
      <c r="B71" s="216" t="s">
        <v>707</v>
      </c>
      <c r="C71" s="113"/>
      <c r="D71" s="198"/>
      <c r="E71" s="687"/>
      <c r="F71" s="198"/>
    </row>
    <row r="72" spans="1:6" ht="15">
      <c r="A72" s="191"/>
      <c r="B72" s="145" t="s">
        <v>695</v>
      </c>
      <c r="C72" s="113"/>
      <c r="D72" s="198"/>
      <c r="E72" s="687"/>
      <c r="F72" s="198"/>
    </row>
    <row r="73" spans="1:6" ht="15">
      <c r="A73" s="191"/>
      <c r="B73" s="216" t="s">
        <v>696</v>
      </c>
      <c r="C73" s="113"/>
      <c r="D73" s="198"/>
      <c r="E73" s="687"/>
      <c r="F73" s="198"/>
    </row>
    <row r="74" spans="1:6" ht="15">
      <c r="A74" s="191"/>
      <c r="B74" s="216" t="s">
        <v>697</v>
      </c>
      <c r="C74" s="113"/>
      <c r="D74" s="198"/>
      <c r="E74" s="687"/>
      <c r="F74" s="198"/>
    </row>
    <row r="75" spans="1:6" ht="15">
      <c r="A75" s="191"/>
      <c r="B75" s="216" t="s">
        <v>698</v>
      </c>
      <c r="C75" s="113"/>
      <c r="D75" s="198"/>
      <c r="E75" s="687"/>
      <c r="F75" s="198"/>
    </row>
    <row r="76" spans="1:6" ht="27">
      <c r="A76" s="191"/>
      <c r="B76" s="216" t="s">
        <v>699</v>
      </c>
      <c r="C76" s="113"/>
      <c r="D76" s="198"/>
      <c r="E76" s="687"/>
      <c r="F76" s="198"/>
    </row>
    <row r="77" spans="1:6" ht="41.25">
      <c r="A77" s="191"/>
      <c r="B77" s="145" t="s">
        <v>700</v>
      </c>
      <c r="C77" s="113"/>
      <c r="D77" s="198"/>
      <c r="E77" s="687"/>
      <c r="F77" s="198"/>
    </row>
    <row r="78" spans="1:6" ht="41.25">
      <c r="A78" s="191"/>
      <c r="B78" s="145" t="s">
        <v>701</v>
      </c>
      <c r="C78" s="113"/>
      <c r="D78" s="198"/>
      <c r="E78" s="687"/>
      <c r="F78" s="198"/>
    </row>
    <row r="79" spans="1:6" ht="27.75">
      <c r="A79" s="191"/>
      <c r="B79" s="145" t="s">
        <v>702</v>
      </c>
      <c r="C79" s="113"/>
      <c r="D79" s="198"/>
      <c r="E79" s="687"/>
      <c r="F79" s="198"/>
    </row>
    <row r="80" spans="1:6" ht="15">
      <c r="A80" s="191"/>
      <c r="B80" s="216" t="s">
        <v>703</v>
      </c>
      <c r="C80" s="113"/>
      <c r="D80" s="198"/>
      <c r="E80" s="687"/>
      <c r="F80" s="198"/>
    </row>
    <row r="81" spans="1:6" ht="15">
      <c r="A81" s="191"/>
      <c r="B81" s="216" t="s">
        <v>704</v>
      </c>
      <c r="C81" s="113"/>
      <c r="D81" s="198"/>
      <c r="E81" s="687"/>
      <c r="F81" s="198"/>
    </row>
    <row r="82" spans="1:6" ht="15">
      <c r="A82" s="191"/>
      <c r="B82" s="216" t="s">
        <v>705</v>
      </c>
      <c r="C82" s="113"/>
      <c r="D82" s="198"/>
      <c r="E82" s="687"/>
      <c r="F82" s="198"/>
    </row>
    <row r="83" spans="1:6" ht="15">
      <c r="A83" s="191"/>
      <c r="B83" s="191" t="s">
        <v>429</v>
      </c>
      <c r="C83" s="113" t="s">
        <v>416</v>
      </c>
      <c r="D83" s="198">
        <v>1</v>
      </c>
      <c r="E83" s="689"/>
      <c r="F83" s="206">
        <f>+D83*E83</f>
        <v>0</v>
      </c>
    </row>
    <row r="84" spans="1:6" ht="15">
      <c r="A84" s="191"/>
      <c r="B84" s="216"/>
      <c r="C84" s="113"/>
      <c r="D84" s="198"/>
      <c r="E84" s="687"/>
      <c r="F84" s="198"/>
    </row>
    <row r="85" spans="1:6" ht="27">
      <c r="A85" s="191">
        <v>9</v>
      </c>
      <c r="B85" s="216" t="s">
        <v>708</v>
      </c>
      <c r="C85" s="113"/>
      <c r="D85" s="198"/>
      <c r="E85" s="687"/>
      <c r="F85" s="198"/>
    </row>
    <row r="86" spans="1:6" ht="15">
      <c r="A86" s="191"/>
      <c r="B86" s="216" t="s">
        <v>691</v>
      </c>
      <c r="C86" s="113"/>
      <c r="D86" s="198"/>
      <c r="E86" s="687"/>
      <c r="F86" s="198"/>
    </row>
    <row r="87" spans="1:6" ht="27">
      <c r="A87" s="191"/>
      <c r="B87" s="216" t="s">
        <v>692</v>
      </c>
      <c r="C87" s="113"/>
      <c r="D87" s="198"/>
      <c r="E87" s="687"/>
      <c r="F87" s="198"/>
    </row>
    <row r="88" spans="1:6" ht="40.5">
      <c r="A88" s="191"/>
      <c r="B88" s="216" t="s">
        <v>693</v>
      </c>
      <c r="C88" s="113"/>
      <c r="D88" s="198"/>
      <c r="E88" s="687"/>
      <c r="F88" s="198"/>
    </row>
    <row r="89" spans="1:6" ht="40.5">
      <c r="A89" s="191"/>
      <c r="B89" s="216" t="s">
        <v>707</v>
      </c>
      <c r="C89" s="113"/>
      <c r="D89" s="198"/>
      <c r="E89" s="687"/>
      <c r="F89" s="198"/>
    </row>
    <row r="90" spans="1:6" ht="15">
      <c r="A90" s="191"/>
      <c r="B90" s="145" t="s">
        <v>695</v>
      </c>
      <c r="C90" s="113"/>
      <c r="D90" s="198"/>
      <c r="E90" s="687"/>
      <c r="F90" s="198"/>
    </row>
    <row r="91" spans="1:6" ht="15">
      <c r="A91" s="191"/>
      <c r="B91" s="216" t="s">
        <v>696</v>
      </c>
      <c r="C91" s="113"/>
      <c r="D91" s="198"/>
      <c r="E91" s="687"/>
      <c r="F91" s="198"/>
    </row>
    <row r="92" spans="1:6" ht="15">
      <c r="A92" s="191"/>
      <c r="B92" s="216" t="s">
        <v>697</v>
      </c>
      <c r="C92" s="113"/>
      <c r="D92" s="198"/>
      <c r="E92" s="687"/>
      <c r="F92" s="198"/>
    </row>
    <row r="93" spans="1:6" ht="15">
      <c r="A93" s="191"/>
      <c r="B93" s="216" t="s">
        <v>698</v>
      </c>
      <c r="C93" s="113"/>
      <c r="D93" s="198"/>
      <c r="E93" s="687"/>
      <c r="F93" s="198"/>
    </row>
    <row r="94" spans="1:6" ht="27">
      <c r="A94" s="191"/>
      <c r="B94" s="216" t="s">
        <v>699</v>
      </c>
      <c r="C94" s="113"/>
      <c r="D94" s="198"/>
      <c r="E94" s="687"/>
      <c r="F94" s="198"/>
    </row>
    <row r="95" spans="1:6" ht="41.25">
      <c r="A95" s="191"/>
      <c r="B95" s="145" t="s">
        <v>709</v>
      </c>
      <c r="C95" s="113"/>
      <c r="D95" s="198"/>
      <c r="E95" s="687"/>
      <c r="F95" s="198"/>
    </row>
    <row r="96" spans="1:6" ht="41.25">
      <c r="A96" s="191"/>
      <c r="B96" s="145" t="s">
        <v>701</v>
      </c>
      <c r="C96" s="113"/>
      <c r="D96" s="198"/>
      <c r="E96" s="687"/>
      <c r="F96" s="198"/>
    </row>
    <row r="97" spans="1:6" ht="27.75">
      <c r="A97" s="191"/>
      <c r="B97" s="145" t="s">
        <v>702</v>
      </c>
      <c r="C97" s="113"/>
      <c r="D97" s="198"/>
      <c r="E97" s="687"/>
      <c r="F97" s="198"/>
    </row>
    <row r="98" spans="1:6" ht="15">
      <c r="A98" s="191"/>
      <c r="B98" s="216" t="s">
        <v>703</v>
      </c>
      <c r="C98" s="113"/>
      <c r="D98" s="198"/>
      <c r="E98" s="687"/>
      <c r="F98" s="198"/>
    </row>
    <row r="99" spans="1:6" ht="15">
      <c r="A99" s="191"/>
      <c r="B99" s="216" t="s">
        <v>704</v>
      </c>
      <c r="C99" s="113"/>
      <c r="D99" s="198"/>
      <c r="E99" s="687"/>
      <c r="F99" s="198"/>
    </row>
    <row r="100" spans="1:6" ht="15">
      <c r="A100" s="191"/>
      <c r="B100" s="216" t="s">
        <v>705</v>
      </c>
      <c r="C100" s="113"/>
      <c r="D100" s="198"/>
      <c r="E100" s="687"/>
      <c r="F100" s="198"/>
    </row>
    <row r="101" spans="1:6" ht="15">
      <c r="A101" s="191"/>
      <c r="B101" s="216" t="s">
        <v>429</v>
      </c>
      <c r="C101" s="113" t="s">
        <v>416</v>
      </c>
      <c r="D101" s="198">
        <v>1</v>
      </c>
      <c r="E101" s="689"/>
      <c r="F101" s="206">
        <f>+D101*E101</f>
        <v>0</v>
      </c>
    </row>
    <row r="102" spans="1:6" ht="15">
      <c r="A102" s="191"/>
      <c r="B102" s="216"/>
      <c r="C102" s="113"/>
      <c r="D102" s="198"/>
      <c r="E102" s="687"/>
      <c r="F102" s="198"/>
    </row>
    <row r="103" spans="1:6" ht="27">
      <c r="A103" s="191">
        <v>10</v>
      </c>
      <c r="B103" s="216" t="s">
        <v>710</v>
      </c>
      <c r="C103" s="113"/>
      <c r="D103" s="198"/>
      <c r="E103" s="687"/>
      <c r="F103" s="198"/>
    </row>
    <row r="104" spans="1:6" ht="15">
      <c r="A104" s="191"/>
      <c r="B104" s="216" t="s">
        <v>691</v>
      </c>
      <c r="C104" s="113"/>
      <c r="D104" s="198"/>
      <c r="E104" s="687"/>
      <c r="F104" s="198"/>
    </row>
    <row r="105" spans="1:6" ht="27">
      <c r="A105" s="191"/>
      <c r="B105" s="216" t="s">
        <v>692</v>
      </c>
      <c r="C105" s="113"/>
      <c r="D105" s="198"/>
      <c r="E105" s="687"/>
      <c r="F105" s="198"/>
    </row>
    <row r="106" spans="1:6" ht="40.5">
      <c r="A106" s="191"/>
      <c r="B106" s="216" t="s">
        <v>693</v>
      </c>
      <c r="C106" s="113"/>
      <c r="D106" s="198"/>
      <c r="E106" s="687"/>
      <c r="F106" s="198"/>
    </row>
    <row r="107" spans="1:6" ht="40.5">
      <c r="A107" s="191"/>
      <c r="B107" s="216" t="s">
        <v>711</v>
      </c>
      <c r="C107" s="113"/>
      <c r="D107" s="198"/>
      <c r="E107" s="687"/>
      <c r="F107" s="198"/>
    </row>
    <row r="108" spans="1:6" ht="15">
      <c r="A108" s="191"/>
      <c r="B108" s="145" t="s">
        <v>695</v>
      </c>
      <c r="C108" s="113"/>
      <c r="D108" s="198"/>
      <c r="E108" s="687"/>
      <c r="F108" s="198"/>
    </row>
    <row r="109" spans="1:6" ht="15">
      <c r="A109" s="191"/>
      <c r="B109" s="216" t="s">
        <v>696</v>
      </c>
      <c r="C109" s="113"/>
      <c r="D109" s="198"/>
      <c r="E109" s="687"/>
      <c r="F109" s="198"/>
    </row>
    <row r="110" spans="1:6" ht="15">
      <c r="A110" s="191"/>
      <c r="B110" s="216" t="s">
        <v>697</v>
      </c>
      <c r="C110" s="113"/>
      <c r="D110" s="198"/>
      <c r="E110" s="687"/>
      <c r="F110" s="198"/>
    </row>
    <row r="111" spans="1:6" ht="15">
      <c r="A111" s="191"/>
      <c r="B111" s="216" t="s">
        <v>698</v>
      </c>
      <c r="C111" s="113"/>
      <c r="D111" s="198"/>
      <c r="E111" s="687"/>
      <c r="F111" s="198"/>
    </row>
    <row r="112" spans="1:6" ht="27">
      <c r="A112" s="191"/>
      <c r="B112" s="216" t="s">
        <v>699</v>
      </c>
      <c r="C112" s="113"/>
      <c r="D112" s="198"/>
      <c r="E112" s="687"/>
      <c r="F112" s="198"/>
    </row>
    <row r="113" spans="1:6" ht="47.25" customHeight="1">
      <c r="A113" s="191"/>
      <c r="B113" s="41" t="s">
        <v>709</v>
      </c>
      <c r="C113" s="113"/>
      <c r="D113" s="198"/>
      <c r="E113" s="687"/>
      <c r="F113" s="198"/>
    </row>
    <row r="114" spans="1:6" ht="41.25">
      <c r="A114" s="191"/>
      <c r="B114" s="145" t="s">
        <v>701</v>
      </c>
      <c r="C114" s="113"/>
      <c r="D114" s="198"/>
      <c r="E114" s="687"/>
      <c r="F114" s="198"/>
    </row>
    <row r="115" spans="1:6" ht="27.75">
      <c r="A115" s="191"/>
      <c r="B115" s="145" t="s">
        <v>702</v>
      </c>
      <c r="C115" s="113"/>
      <c r="D115" s="198"/>
      <c r="E115" s="687"/>
      <c r="F115" s="198"/>
    </row>
    <row r="116" spans="1:6" ht="15">
      <c r="A116" s="191"/>
      <c r="B116" s="216" t="s">
        <v>703</v>
      </c>
      <c r="C116" s="113"/>
      <c r="D116" s="198"/>
      <c r="E116" s="687"/>
      <c r="F116" s="198"/>
    </row>
    <row r="117" spans="1:6" ht="15">
      <c r="A117" s="191"/>
      <c r="B117" s="216" t="s">
        <v>704</v>
      </c>
      <c r="C117" s="113"/>
      <c r="D117" s="198"/>
      <c r="E117" s="687"/>
      <c r="F117" s="198"/>
    </row>
    <row r="118" spans="1:6" ht="15">
      <c r="A118" s="191"/>
      <c r="B118" s="216" t="s">
        <v>705</v>
      </c>
      <c r="C118" s="113"/>
      <c r="D118" s="198"/>
      <c r="E118" s="687"/>
      <c r="F118" s="198"/>
    </row>
    <row r="119" spans="1:6" ht="15">
      <c r="A119" s="191"/>
      <c r="B119" s="216" t="s">
        <v>429</v>
      </c>
      <c r="C119" s="113" t="s">
        <v>416</v>
      </c>
      <c r="D119" s="198">
        <v>1</v>
      </c>
      <c r="E119" s="689"/>
      <c r="F119" s="206">
        <f>+D119*E119</f>
        <v>0</v>
      </c>
    </row>
    <row r="120" spans="1:6" ht="15">
      <c r="A120" s="191"/>
      <c r="B120" s="216"/>
      <c r="C120" s="113"/>
      <c r="D120" s="198"/>
      <c r="E120" s="687"/>
      <c r="F120" s="198"/>
    </row>
    <row r="121" spans="1:6" ht="27">
      <c r="A121" s="191">
        <v>11</v>
      </c>
      <c r="B121" s="216" t="s">
        <v>712</v>
      </c>
      <c r="C121" s="113"/>
      <c r="D121" s="198"/>
      <c r="E121" s="687"/>
      <c r="F121" s="198"/>
    </row>
    <row r="122" spans="1:6" ht="15">
      <c r="A122" s="191"/>
      <c r="B122" s="216" t="s">
        <v>691</v>
      </c>
      <c r="C122" s="113"/>
      <c r="D122" s="198"/>
      <c r="E122" s="687"/>
      <c r="F122" s="198"/>
    </row>
    <row r="123" spans="1:6" ht="27">
      <c r="A123" s="191"/>
      <c r="B123" s="216" t="s">
        <v>692</v>
      </c>
      <c r="C123" s="113"/>
      <c r="D123" s="198"/>
      <c r="E123" s="687"/>
      <c r="F123" s="198"/>
    </row>
    <row r="124" spans="1:6" ht="40.5">
      <c r="A124" s="191"/>
      <c r="B124" s="216" t="s">
        <v>693</v>
      </c>
      <c r="C124" s="113"/>
      <c r="D124" s="198"/>
      <c r="E124" s="687"/>
      <c r="F124" s="198"/>
    </row>
    <row r="125" spans="1:6" ht="40.5">
      <c r="A125" s="191"/>
      <c r="B125" s="216" t="s">
        <v>713</v>
      </c>
      <c r="C125" s="113"/>
      <c r="D125" s="198"/>
      <c r="E125" s="687"/>
      <c r="F125" s="198"/>
    </row>
    <row r="126" spans="1:6" ht="18.75" customHeight="1">
      <c r="A126" s="191"/>
      <c r="B126" s="145" t="s">
        <v>695</v>
      </c>
      <c r="C126" s="113"/>
      <c r="D126" s="198"/>
      <c r="E126" s="687"/>
      <c r="F126" s="198"/>
    </row>
    <row r="127" spans="1:6" ht="15">
      <c r="A127" s="191"/>
      <c r="B127" s="216" t="s">
        <v>696</v>
      </c>
      <c r="C127" s="113"/>
      <c r="D127" s="198"/>
      <c r="E127" s="687"/>
      <c r="F127" s="198"/>
    </row>
    <row r="128" spans="1:6" ht="15">
      <c r="A128" s="191"/>
      <c r="B128" s="216" t="s">
        <v>697</v>
      </c>
      <c r="C128" s="113"/>
      <c r="D128" s="198"/>
      <c r="E128" s="687"/>
      <c r="F128" s="198"/>
    </row>
    <row r="129" spans="1:6" ht="15">
      <c r="A129" s="191"/>
      <c r="B129" s="216" t="s">
        <v>698</v>
      </c>
      <c r="C129" s="113"/>
      <c r="D129" s="198"/>
      <c r="E129" s="687"/>
      <c r="F129" s="198"/>
    </row>
    <row r="130" spans="1:6" ht="27">
      <c r="A130" s="191"/>
      <c r="B130" s="216" t="s">
        <v>699</v>
      </c>
      <c r="C130" s="113"/>
      <c r="D130" s="198"/>
      <c r="E130" s="687"/>
      <c r="F130" s="198"/>
    </row>
    <row r="131" spans="1:6" ht="41.25">
      <c r="A131" s="191"/>
      <c r="B131" s="145" t="s">
        <v>700</v>
      </c>
      <c r="C131" s="113"/>
      <c r="D131" s="198"/>
      <c r="E131" s="687"/>
      <c r="F131" s="198"/>
    </row>
    <row r="132" spans="1:6" ht="41.25">
      <c r="A132" s="191"/>
      <c r="B132" s="145" t="s">
        <v>701</v>
      </c>
      <c r="C132" s="113"/>
      <c r="D132" s="198"/>
      <c r="E132" s="687"/>
      <c r="F132" s="198"/>
    </row>
    <row r="133" spans="1:6" ht="27.75">
      <c r="A133" s="191"/>
      <c r="B133" s="145" t="s">
        <v>702</v>
      </c>
      <c r="C133" s="113"/>
      <c r="D133" s="198"/>
      <c r="E133" s="687"/>
      <c r="F133" s="198"/>
    </row>
    <row r="134" spans="1:6" ht="15">
      <c r="A134" s="191"/>
      <c r="B134" s="216" t="s">
        <v>703</v>
      </c>
      <c r="C134" s="113"/>
      <c r="D134" s="198"/>
      <c r="E134" s="687"/>
      <c r="F134" s="198"/>
    </row>
    <row r="135" spans="1:6" ht="15">
      <c r="A135" s="191"/>
      <c r="B135" s="216" t="s">
        <v>704</v>
      </c>
      <c r="C135" s="113"/>
      <c r="D135" s="198"/>
      <c r="E135" s="687"/>
      <c r="F135" s="198"/>
    </row>
    <row r="136" spans="1:6" ht="15">
      <c r="A136" s="191"/>
      <c r="B136" s="216" t="s">
        <v>705</v>
      </c>
      <c r="C136" s="113"/>
      <c r="D136" s="198"/>
      <c r="E136" s="687"/>
      <c r="F136" s="198"/>
    </row>
    <row r="137" spans="1:6" ht="15">
      <c r="A137" s="191"/>
      <c r="B137" s="216" t="s">
        <v>429</v>
      </c>
      <c r="C137" s="113" t="s">
        <v>416</v>
      </c>
      <c r="D137" s="198">
        <v>1</v>
      </c>
      <c r="E137" s="689"/>
      <c r="F137" s="206">
        <f>+D137*E137</f>
        <v>0</v>
      </c>
    </row>
    <row r="138" spans="1:6" ht="15">
      <c r="A138" s="191"/>
      <c r="B138" s="216"/>
      <c r="C138" s="113"/>
      <c r="D138" s="198"/>
      <c r="E138" s="687"/>
      <c r="F138" s="198"/>
    </row>
    <row r="139" spans="1:6" ht="27">
      <c r="A139" s="191">
        <v>12</v>
      </c>
      <c r="B139" s="216" t="s">
        <v>714</v>
      </c>
      <c r="C139" s="113"/>
      <c r="D139" s="198"/>
      <c r="E139" s="687"/>
      <c r="F139" s="198"/>
    </row>
    <row r="140" spans="1:6" ht="15">
      <c r="A140" s="191"/>
      <c r="B140" s="216" t="s">
        <v>691</v>
      </c>
      <c r="C140" s="113"/>
      <c r="D140" s="198"/>
      <c r="E140" s="687"/>
      <c r="F140" s="198"/>
    </row>
    <row r="141" spans="1:6" ht="27">
      <c r="A141" s="191"/>
      <c r="B141" s="216" t="s">
        <v>715</v>
      </c>
      <c r="C141" s="113"/>
      <c r="D141" s="198"/>
      <c r="E141" s="687"/>
      <c r="F141" s="198"/>
    </row>
    <row r="142" spans="1:6" ht="40.5">
      <c r="A142" s="191"/>
      <c r="B142" s="216" t="s">
        <v>716</v>
      </c>
      <c r="C142" s="113"/>
      <c r="D142" s="198"/>
      <c r="E142" s="687"/>
      <c r="F142" s="198"/>
    </row>
    <row r="143" spans="1:6" ht="40.5">
      <c r="A143" s="191"/>
      <c r="B143" s="216" t="s">
        <v>707</v>
      </c>
      <c r="C143" s="113"/>
      <c r="D143" s="198"/>
      <c r="E143" s="687"/>
      <c r="F143" s="198"/>
    </row>
    <row r="144" spans="1:6" ht="15">
      <c r="A144" s="191"/>
      <c r="B144" s="145" t="s">
        <v>717</v>
      </c>
      <c r="C144" s="113"/>
      <c r="D144" s="198"/>
      <c r="E144" s="687"/>
      <c r="F144" s="198"/>
    </row>
    <row r="145" spans="1:6" ht="15">
      <c r="A145" s="191"/>
      <c r="B145" s="216" t="s">
        <v>696</v>
      </c>
      <c r="C145" s="113"/>
      <c r="D145" s="198"/>
      <c r="E145" s="687"/>
      <c r="F145" s="198"/>
    </row>
    <row r="146" spans="1:6" ht="15">
      <c r="A146" s="191"/>
      <c r="B146" s="216" t="s">
        <v>697</v>
      </c>
      <c r="C146" s="113"/>
      <c r="D146" s="198"/>
      <c r="E146" s="687"/>
      <c r="F146" s="198"/>
    </row>
    <row r="147" spans="1:6" ht="15">
      <c r="A147" s="191"/>
      <c r="B147" s="216" t="s">
        <v>698</v>
      </c>
      <c r="C147" s="113"/>
      <c r="D147" s="198"/>
      <c r="E147" s="687"/>
      <c r="F147" s="198"/>
    </row>
    <row r="148" spans="1:6" ht="27">
      <c r="A148" s="191"/>
      <c r="B148" s="216" t="s">
        <v>699</v>
      </c>
      <c r="C148" s="113"/>
      <c r="D148" s="198"/>
      <c r="E148" s="687"/>
      <c r="F148" s="198"/>
    </row>
    <row r="149" spans="1:6" ht="41.25">
      <c r="A149" s="191"/>
      <c r="B149" s="145" t="s">
        <v>718</v>
      </c>
      <c r="C149" s="113"/>
      <c r="D149" s="198"/>
      <c r="E149" s="687"/>
      <c r="F149" s="198"/>
    </row>
    <row r="150" spans="1:6" ht="41.25">
      <c r="A150" s="191"/>
      <c r="B150" s="145" t="s">
        <v>701</v>
      </c>
      <c r="C150" s="113"/>
      <c r="D150" s="198"/>
      <c r="E150" s="687"/>
      <c r="F150" s="198"/>
    </row>
    <row r="151" spans="1:6" ht="27.75">
      <c r="A151" s="191"/>
      <c r="B151" s="145" t="s">
        <v>702</v>
      </c>
      <c r="C151" s="113"/>
      <c r="D151" s="198"/>
      <c r="E151" s="687"/>
      <c r="F151" s="198"/>
    </row>
    <row r="152" spans="1:6" ht="15">
      <c r="A152" s="191"/>
      <c r="B152" s="216" t="s">
        <v>703</v>
      </c>
      <c r="C152" s="113"/>
      <c r="D152" s="198"/>
      <c r="E152" s="687"/>
      <c r="F152" s="198"/>
    </row>
    <row r="153" spans="1:6" ht="15">
      <c r="A153" s="191"/>
      <c r="B153" s="216" t="s">
        <v>704</v>
      </c>
      <c r="C153" s="113"/>
      <c r="D153" s="198"/>
      <c r="E153" s="687"/>
      <c r="F153" s="198"/>
    </row>
    <row r="154" spans="1:6" ht="15">
      <c r="A154" s="191"/>
      <c r="B154" s="216" t="s">
        <v>705</v>
      </c>
      <c r="C154" s="113"/>
      <c r="D154" s="198"/>
      <c r="E154" s="687"/>
      <c r="F154" s="198"/>
    </row>
    <row r="155" spans="1:6" ht="15">
      <c r="A155" s="191"/>
      <c r="B155" s="216" t="s">
        <v>429</v>
      </c>
      <c r="C155" s="113" t="s">
        <v>416</v>
      </c>
      <c r="D155" s="198">
        <v>1</v>
      </c>
      <c r="E155" s="689"/>
      <c r="F155" s="206">
        <f>+D155*E155</f>
        <v>0</v>
      </c>
    </row>
    <row r="156" spans="1:6" ht="15">
      <c r="A156" s="191"/>
      <c r="B156" s="216"/>
      <c r="C156" s="113"/>
      <c r="D156" s="198"/>
      <c r="E156" s="687"/>
      <c r="F156" s="198"/>
    </row>
    <row r="157" spans="1:6" ht="27">
      <c r="A157" s="191">
        <v>13</v>
      </c>
      <c r="B157" s="216" t="s">
        <v>719</v>
      </c>
      <c r="C157" s="113"/>
      <c r="D157" s="198"/>
      <c r="E157" s="687"/>
      <c r="F157" s="198"/>
    </row>
    <row r="158" spans="1:6" ht="15">
      <c r="A158" s="191"/>
      <c r="B158" s="216" t="s">
        <v>691</v>
      </c>
      <c r="C158" s="113"/>
      <c r="D158" s="198"/>
      <c r="E158" s="687"/>
      <c r="F158" s="198"/>
    </row>
    <row r="159" spans="1:6" ht="27">
      <c r="A159" s="191"/>
      <c r="B159" s="216" t="s">
        <v>720</v>
      </c>
      <c r="C159" s="113"/>
      <c r="D159" s="198"/>
      <c r="E159" s="687"/>
      <c r="F159" s="198"/>
    </row>
    <row r="160" spans="1:6" ht="15">
      <c r="A160" s="191"/>
      <c r="B160" s="216" t="s">
        <v>721</v>
      </c>
      <c r="C160" s="113"/>
      <c r="D160" s="198"/>
      <c r="E160" s="687"/>
      <c r="F160" s="198"/>
    </row>
    <row r="161" spans="1:6" ht="15">
      <c r="A161" s="191"/>
      <c r="B161" s="216" t="s">
        <v>722</v>
      </c>
      <c r="C161" s="113"/>
      <c r="D161" s="198"/>
      <c r="E161" s="687"/>
      <c r="F161" s="198"/>
    </row>
    <row r="162" spans="1:6" ht="27">
      <c r="A162" s="191"/>
      <c r="B162" s="216" t="s">
        <v>723</v>
      </c>
      <c r="C162" s="113"/>
      <c r="D162" s="198"/>
      <c r="E162" s="687"/>
      <c r="F162" s="198"/>
    </row>
    <row r="163" spans="1:6" ht="27">
      <c r="A163" s="191"/>
      <c r="B163" s="216" t="s">
        <v>724</v>
      </c>
      <c r="C163" s="113"/>
      <c r="D163" s="198"/>
      <c r="E163" s="687"/>
      <c r="F163" s="198"/>
    </row>
    <row r="164" spans="1:6" ht="27">
      <c r="A164" s="191"/>
      <c r="B164" s="216" t="s">
        <v>725</v>
      </c>
      <c r="C164" s="113"/>
      <c r="D164" s="198"/>
      <c r="E164" s="687"/>
      <c r="F164" s="198"/>
    </row>
    <row r="165" spans="1:6" ht="27">
      <c r="A165" s="191"/>
      <c r="B165" s="216" t="s">
        <v>726</v>
      </c>
      <c r="C165" s="113"/>
      <c r="D165" s="198"/>
      <c r="E165" s="687"/>
      <c r="F165" s="198"/>
    </row>
    <row r="166" spans="1:6" ht="15">
      <c r="A166" s="191"/>
      <c r="B166" s="216" t="s">
        <v>727</v>
      </c>
      <c r="C166" s="113"/>
      <c r="D166" s="198"/>
      <c r="E166" s="687"/>
      <c r="F166" s="198"/>
    </row>
    <row r="167" spans="1:6" ht="27">
      <c r="A167" s="191"/>
      <c r="B167" s="216" t="s">
        <v>728</v>
      </c>
      <c r="C167" s="113"/>
      <c r="D167" s="198"/>
      <c r="E167" s="687"/>
      <c r="F167" s="198"/>
    </row>
    <row r="168" spans="1:6" ht="27">
      <c r="A168" s="191"/>
      <c r="B168" s="216" t="s">
        <v>729</v>
      </c>
      <c r="C168" s="113"/>
      <c r="D168" s="198"/>
      <c r="E168" s="687"/>
      <c r="F168" s="198"/>
    </row>
    <row r="169" spans="1:6" ht="15">
      <c r="A169" s="191"/>
      <c r="B169" s="216" t="s">
        <v>730</v>
      </c>
      <c r="C169" s="113"/>
      <c r="D169" s="198"/>
      <c r="E169" s="687"/>
      <c r="F169" s="198"/>
    </row>
    <row r="170" spans="1:6" ht="15">
      <c r="A170" s="191"/>
      <c r="B170" s="216" t="s">
        <v>703</v>
      </c>
      <c r="C170" s="113"/>
      <c r="D170" s="198"/>
      <c r="E170" s="687"/>
      <c r="F170" s="198"/>
    </row>
    <row r="171" spans="1:6" ht="15">
      <c r="A171" s="191"/>
      <c r="B171" s="216" t="s">
        <v>704</v>
      </c>
      <c r="C171" s="113"/>
      <c r="D171" s="198"/>
      <c r="E171" s="687"/>
      <c r="F171" s="198"/>
    </row>
    <row r="172" spans="1:6" ht="15">
      <c r="A172" s="191"/>
      <c r="B172" s="216" t="s">
        <v>705</v>
      </c>
      <c r="C172" s="113"/>
      <c r="D172" s="198"/>
      <c r="E172" s="687"/>
      <c r="F172" s="198"/>
    </row>
    <row r="173" spans="1:6" ht="15">
      <c r="A173" s="191"/>
      <c r="B173" s="216" t="s">
        <v>429</v>
      </c>
      <c r="C173" s="113" t="s">
        <v>416</v>
      </c>
      <c r="D173" s="198">
        <v>1</v>
      </c>
      <c r="E173" s="689"/>
      <c r="F173" s="206">
        <f>+D173*E173</f>
        <v>0</v>
      </c>
    </row>
    <row r="174" spans="1:6" ht="15">
      <c r="A174" s="217">
        <v>14</v>
      </c>
      <c r="B174" s="209" t="s">
        <v>731</v>
      </c>
      <c r="C174" s="165"/>
      <c r="D174" s="210"/>
      <c r="E174" s="579"/>
      <c r="F174" s="210"/>
    </row>
    <row r="175" spans="1:6" ht="40.5">
      <c r="A175" s="217"/>
      <c r="B175" s="209" t="s">
        <v>732</v>
      </c>
      <c r="C175" s="165" t="s">
        <v>494</v>
      </c>
      <c r="D175" s="210">
        <v>60</v>
      </c>
      <c r="E175" s="689"/>
      <c r="F175" s="206">
        <f>+D175*E175</f>
        <v>0</v>
      </c>
    </row>
    <row r="176" spans="1:6" ht="27">
      <c r="A176" s="217"/>
      <c r="B176" s="209" t="s">
        <v>733</v>
      </c>
      <c r="C176" s="165" t="s">
        <v>170</v>
      </c>
      <c r="D176" s="210">
        <v>1</v>
      </c>
      <c r="E176" s="689"/>
      <c r="F176" s="206">
        <f>+D176*E176</f>
        <v>0</v>
      </c>
    </row>
    <row r="177" spans="1:6" ht="15">
      <c r="A177" s="191"/>
      <c r="B177" s="209" t="s">
        <v>734</v>
      </c>
      <c r="C177" s="165" t="s">
        <v>170</v>
      </c>
      <c r="D177" s="210">
        <v>1</v>
      </c>
      <c r="E177" s="689"/>
      <c r="F177" s="206">
        <f>+D177*E177</f>
        <v>0</v>
      </c>
    </row>
    <row r="178" spans="1:6" ht="15">
      <c r="A178" s="191"/>
      <c r="B178" s="209"/>
      <c r="C178" s="165"/>
      <c r="D178" s="210"/>
      <c r="E178" s="579"/>
      <c r="F178" s="210"/>
    </row>
    <row r="179" spans="1:6" ht="16.5">
      <c r="A179" s="182" t="s">
        <v>509</v>
      </c>
      <c r="B179" s="211" t="s">
        <v>674</v>
      </c>
      <c r="C179" s="167"/>
      <c r="D179" s="212"/>
      <c r="E179" s="690"/>
      <c r="F179" s="212">
        <f>SUM(F36:F178)</f>
        <v>0</v>
      </c>
    </row>
    <row r="180" spans="1:6" ht="15">
      <c r="A180" s="191"/>
      <c r="B180" s="202"/>
      <c r="C180" s="113"/>
      <c r="D180" s="198"/>
      <c r="E180" s="687"/>
      <c r="F180" s="198"/>
    </row>
    <row r="181" spans="1:6" ht="15">
      <c r="A181" s="218" t="s">
        <v>735</v>
      </c>
      <c r="B181" s="215" t="s">
        <v>736</v>
      </c>
      <c r="C181" s="167"/>
      <c r="D181" s="212"/>
      <c r="E181" s="690"/>
      <c r="F181" s="212"/>
    </row>
    <row r="182" spans="1:6" ht="15">
      <c r="A182" s="191"/>
      <c r="B182" s="202"/>
      <c r="C182" s="113"/>
      <c r="D182" s="198"/>
      <c r="E182" s="687"/>
      <c r="F182" s="198"/>
    </row>
    <row r="183" spans="1:6" ht="15">
      <c r="A183" s="191">
        <v>1</v>
      </c>
      <c r="B183" s="216" t="s">
        <v>737</v>
      </c>
      <c r="C183" s="165" t="s">
        <v>170</v>
      </c>
      <c r="D183" s="210">
        <v>1</v>
      </c>
      <c r="E183" s="689"/>
      <c r="F183" s="219">
        <f aca="true" t="shared" si="0" ref="F183:F189">+D183*E183</f>
        <v>0</v>
      </c>
    </row>
    <row r="184" spans="1:6" ht="15">
      <c r="A184" s="191">
        <v>2</v>
      </c>
      <c r="B184" s="216" t="s">
        <v>738</v>
      </c>
      <c r="C184" s="165" t="s">
        <v>170</v>
      </c>
      <c r="D184" s="210">
        <v>1</v>
      </c>
      <c r="E184" s="689"/>
      <c r="F184" s="219">
        <f t="shared" si="0"/>
        <v>0</v>
      </c>
    </row>
    <row r="185" spans="1:6" ht="15">
      <c r="A185" s="191">
        <v>3</v>
      </c>
      <c r="B185" s="220" t="s">
        <v>739</v>
      </c>
      <c r="C185" s="165" t="s">
        <v>170</v>
      </c>
      <c r="D185" s="210">
        <v>1</v>
      </c>
      <c r="E185" s="689"/>
      <c r="F185" s="219">
        <f t="shared" si="0"/>
        <v>0</v>
      </c>
    </row>
    <row r="186" spans="1:6" ht="15">
      <c r="A186" s="51">
        <v>4</v>
      </c>
      <c r="B186" s="209" t="s">
        <v>687</v>
      </c>
      <c r="C186" s="165" t="s">
        <v>170</v>
      </c>
      <c r="D186" s="210">
        <v>1</v>
      </c>
      <c r="E186" s="689"/>
      <c r="F186" s="219">
        <f t="shared" si="0"/>
        <v>0</v>
      </c>
    </row>
    <row r="187" spans="1:6" ht="15">
      <c r="A187" s="191">
        <v>5</v>
      </c>
      <c r="B187" s="220" t="s">
        <v>740</v>
      </c>
      <c r="C187" s="165" t="s">
        <v>170</v>
      </c>
      <c r="D187" s="210">
        <v>1</v>
      </c>
      <c r="E187" s="689"/>
      <c r="F187" s="219">
        <f t="shared" si="0"/>
        <v>0</v>
      </c>
    </row>
    <row r="188" spans="1:6" ht="15">
      <c r="A188" s="191">
        <v>6</v>
      </c>
      <c r="B188" s="220" t="s">
        <v>741</v>
      </c>
      <c r="C188" s="165" t="s">
        <v>170</v>
      </c>
      <c r="D188" s="210">
        <v>1</v>
      </c>
      <c r="E188" s="689"/>
      <c r="F188" s="219">
        <f t="shared" si="0"/>
        <v>0</v>
      </c>
    </row>
    <row r="189" spans="1:6" ht="15">
      <c r="A189" s="191">
        <v>7</v>
      </c>
      <c r="B189" s="209" t="s">
        <v>742</v>
      </c>
      <c r="C189" s="165" t="s">
        <v>170</v>
      </c>
      <c r="D189" s="210">
        <v>1</v>
      </c>
      <c r="E189" s="689"/>
      <c r="F189" s="219">
        <f t="shared" si="0"/>
        <v>0</v>
      </c>
    </row>
    <row r="190" spans="1:6" ht="15">
      <c r="A190" s="191"/>
      <c r="B190" s="216"/>
      <c r="C190" s="113"/>
      <c r="D190" s="198"/>
      <c r="E190" s="687"/>
      <c r="F190" s="198"/>
    </row>
    <row r="191" spans="1:6" ht="15">
      <c r="A191" s="211" t="s">
        <v>511</v>
      </c>
      <c r="B191" s="211" t="s">
        <v>675</v>
      </c>
      <c r="C191" s="167"/>
      <c r="D191" s="212"/>
      <c r="E191" s="690"/>
      <c r="F191" s="212">
        <f>SUM(F182:F190)</f>
        <v>0</v>
      </c>
    </row>
  </sheetData>
  <sheetProtection password="C6E1" sheet="1" selectLockedCells="1"/>
  <printOptions/>
  <pageMargins left="0.2755905511811024" right="0.11811023622047245" top="0.3937007874015748" bottom="0.3937007874015748" header="0.11811023622047245" footer="0.15748031496062992"/>
  <pageSetup horizontalDpi="600" verticalDpi="600" orientation="portrait" paperSize="9" r:id="rId1"/>
  <headerFooter>
    <oddHeader>&amp;L&amp;8&amp;D&amp;R&amp;8BIRO APIS d.o.o.; Zemljemerska 10; 1000 Ljubljana</oddHeader>
    <oddFooter>&amp;L&amp;8&amp;F&amp;R&amp;8&amp;P/&amp;N</oddFooter>
  </headerFooter>
</worksheet>
</file>

<file path=xl/worksheets/sheet9.xml><?xml version="1.0" encoding="utf-8"?>
<worksheet xmlns="http://schemas.openxmlformats.org/spreadsheetml/2006/main" xmlns:r="http://schemas.openxmlformats.org/officeDocument/2006/relationships">
  <sheetPr>
    <tabColor rgb="FFFF66FF"/>
  </sheetPr>
  <dimension ref="A3:F479"/>
  <sheetViews>
    <sheetView view="pageBreakPreview" zoomScaleSheetLayoutView="100" zoomScalePageLayoutView="0" workbookViewId="0" topLeftCell="A28">
      <selection activeCell="E38" sqref="E38"/>
    </sheetView>
  </sheetViews>
  <sheetFormatPr defaultColWidth="9.140625" defaultRowHeight="12.75"/>
  <cols>
    <col min="1" max="1" width="7.421875" style="736" customWidth="1"/>
    <col min="2" max="2" width="58.7109375" style="237" customWidth="1"/>
    <col min="3" max="3" width="4.421875" style="737" customWidth="1"/>
    <col min="4" max="4" width="8.28125" style="721" customWidth="1"/>
    <col min="5" max="5" width="9.140625" style="152" customWidth="1"/>
    <col min="6" max="6" width="14.00390625" style="721" customWidth="1"/>
    <col min="7" max="7" width="15.8515625" style="696" customWidth="1"/>
    <col min="8" max="16384" width="9.140625" style="696" customWidth="1"/>
  </cols>
  <sheetData>
    <row r="3" spans="1:6" ht="25.5" customHeight="1">
      <c r="A3" s="691" t="s">
        <v>515</v>
      </c>
      <c r="B3" s="692" t="s">
        <v>745</v>
      </c>
      <c r="C3" s="693"/>
      <c r="D3" s="694"/>
      <c r="E3" s="738"/>
      <c r="F3" s="695" t="s">
        <v>434</v>
      </c>
    </row>
    <row r="4" spans="1:6" ht="16.5">
      <c r="A4" s="697" t="s">
        <v>435</v>
      </c>
      <c r="B4" s="698" t="str">
        <f>B36</f>
        <v>VROČEVOD IN TOPLOTNA POSTAJA</v>
      </c>
      <c r="C4" s="699"/>
      <c r="D4" s="700"/>
      <c r="E4" s="739"/>
      <c r="F4" s="701">
        <f>F36</f>
        <v>0</v>
      </c>
    </row>
    <row r="5" spans="1:6" ht="16.5">
      <c r="A5" s="697" t="s">
        <v>436</v>
      </c>
      <c r="B5" s="698" t="str">
        <f>B182</f>
        <v>CENTRALNO OGREVANJE </v>
      </c>
      <c r="C5" s="699"/>
      <c r="D5" s="700"/>
      <c r="E5" s="739"/>
      <c r="F5" s="701">
        <f>F182</f>
        <v>0</v>
      </c>
    </row>
    <row r="6" spans="1:6" ht="16.5">
      <c r="A6" s="697" t="s">
        <v>437</v>
      </c>
      <c r="B6" s="698" t="str">
        <f>B346</f>
        <v>NOTRANJA VODOVODNA INŠTALACIJA</v>
      </c>
      <c r="C6" s="699"/>
      <c r="D6" s="700"/>
      <c r="E6" s="739"/>
      <c r="F6" s="701">
        <f>F346</f>
        <v>0</v>
      </c>
    </row>
    <row r="7" spans="1:6" ht="16.5">
      <c r="A7" s="697" t="s">
        <v>746</v>
      </c>
      <c r="B7" s="698" t="str">
        <f>B444</f>
        <v>PREZRAČEVANJE</v>
      </c>
      <c r="C7" s="699"/>
      <c r="D7" s="700"/>
      <c r="E7" s="739"/>
      <c r="F7" s="701">
        <f>F444</f>
        <v>0</v>
      </c>
    </row>
    <row r="8" spans="1:6" ht="15">
      <c r="A8" s="702"/>
      <c r="B8" s="703"/>
      <c r="C8" s="704"/>
      <c r="D8" s="705"/>
      <c r="E8" s="740"/>
      <c r="F8" s="705"/>
    </row>
    <row r="9" spans="1:6" ht="15">
      <c r="A9" s="706"/>
      <c r="B9" s="707" t="s">
        <v>438</v>
      </c>
      <c r="C9" s="693"/>
      <c r="D9" s="694"/>
      <c r="E9" s="738"/>
      <c r="F9" s="708">
        <f>SUM(F4:F7)</f>
        <v>0</v>
      </c>
    </row>
    <row r="10" spans="1:6" ht="16.5">
      <c r="A10" s="709"/>
      <c r="B10" s="710" t="s">
        <v>439</v>
      </c>
      <c r="C10" s="704"/>
      <c r="D10" s="711"/>
      <c r="E10" s="741"/>
      <c r="F10" s="711"/>
    </row>
    <row r="11" spans="1:6" ht="63" customHeight="1">
      <c r="A11" s="709"/>
      <c r="B11" s="703" t="s">
        <v>440</v>
      </c>
      <c r="C11" s="712"/>
      <c r="D11" s="711"/>
      <c r="E11" s="741"/>
      <c r="F11" s="711"/>
    </row>
    <row r="12" spans="1:6" ht="61.5" customHeight="1">
      <c r="A12" s="709"/>
      <c r="B12" s="703" t="s">
        <v>441</v>
      </c>
      <c r="C12" s="712"/>
      <c r="D12" s="711"/>
      <c r="E12" s="741"/>
      <c r="F12" s="711"/>
    </row>
    <row r="13" spans="1:6" ht="15">
      <c r="A13" s="713"/>
      <c r="B13" s="148" t="s">
        <v>442</v>
      </c>
      <c r="C13" s="163"/>
      <c r="D13" s="149"/>
      <c r="E13" s="151"/>
      <c r="F13" s="149"/>
    </row>
    <row r="14" spans="1:6" ht="46.5" customHeight="1">
      <c r="A14" s="713"/>
      <c r="B14" s="110" t="s">
        <v>443</v>
      </c>
      <c r="C14" s="714"/>
      <c r="D14" s="715"/>
      <c r="E14" s="160"/>
      <c r="F14" s="715"/>
    </row>
    <row r="15" spans="1:6" ht="93.75" customHeight="1">
      <c r="A15" s="713"/>
      <c r="B15" s="237" t="s">
        <v>445</v>
      </c>
      <c r="C15" s="716"/>
      <c r="D15" s="717"/>
      <c r="E15" s="150"/>
      <c r="F15" s="717"/>
    </row>
    <row r="16" spans="1:6" ht="48" customHeight="1">
      <c r="A16" s="713"/>
      <c r="B16" s="237" t="s">
        <v>447</v>
      </c>
      <c r="C16" s="716"/>
      <c r="D16" s="717"/>
      <c r="E16" s="150"/>
      <c r="F16" s="717"/>
    </row>
    <row r="17" spans="1:6" ht="93" customHeight="1">
      <c r="A17" s="713"/>
      <c r="B17" s="237" t="s">
        <v>747</v>
      </c>
      <c r="C17" s="716"/>
      <c r="D17" s="717"/>
      <c r="E17" s="150"/>
      <c r="F17" s="717"/>
    </row>
    <row r="18" spans="1:6" ht="33" customHeight="1">
      <c r="A18" s="713"/>
      <c r="B18" s="237" t="s">
        <v>451</v>
      </c>
      <c r="C18" s="716"/>
      <c r="D18" s="717"/>
      <c r="E18" s="150"/>
      <c r="F18" s="717"/>
    </row>
    <row r="19" spans="1:6" ht="64.5" customHeight="1">
      <c r="A19" s="713"/>
      <c r="B19" s="237" t="s">
        <v>453</v>
      </c>
      <c r="C19" s="716"/>
      <c r="D19" s="717"/>
      <c r="E19" s="150"/>
      <c r="F19" s="717"/>
    </row>
    <row r="20" spans="1:6" ht="63" customHeight="1">
      <c r="A20" s="713"/>
      <c r="B20" s="237" t="s">
        <v>455</v>
      </c>
      <c r="C20" s="716"/>
      <c r="D20" s="717"/>
      <c r="E20" s="150"/>
      <c r="F20" s="717"/>
    </row>
    <row r="21" spans="1:6" ht="15">
      <c r="A21" s="713"/>
      <c r="B21" s="237" t="s">
        <v>748</v>
      </c>
      <c r="C21" s="716"/>
      <c r="D21" s="717"/>
      <c r="E21" s="150"/>
      <c r="F21" s="717"/>
    </row>
    <row r="22" spans="1:6" ht="106.5" customHeight="1">
      <c r="A22" s="713"/>
      <c r="B22" s="237" t="s">
        <v>749</v>
      </c>
      <c r="C22" s="716"/>
      <c r="D22" s="717"/>
      <c r="E22" s="150"/>
      <c r="F22" s="717"/>
    </row>
    <row r="23" spans="1:6" ht="45">
      <c r="A23" s="713"/>
      <c r="B23" s="237" t="s">
        <v>750</v>
      </c>
      <c r="C23" s="716"/>
      <c r="D23" s="717"/>
      <c r="E23" s="150"/>
      <c r="F23" s="717"/>
    </row>
    <row r="24" spans="1:6" ht="60">
      <c r="A24" s="713"/>
      <c r="B24" s="237" t="s">
        <v>751</v>
      </c>
      <c r="C24" s="716"/>
      <c r="D24" s="717"/>
      <c r="E24" s="150"/>
      <c r="F24" s="717"/>
    </row>
    <row r="25" spans="1:6" ht="60">
      <c r="A25" s="713"/>
      <c r="B25" s="237" t="s">
        <v>752</v>
      </c>
      <c r="C25" s="716"/>
      <c r="D25" s="717"/>
      <c r="E25" s="150"/>
      <c r="F25" s="717"/>
    </row>
    <row r="26" spans="1:6" ht="33.75" customHeight="1">
      <c r="A26" s="713"/>
      <c r="B26" s="237" t="s">
        <v>459</v>
      </c>
      <c r="C26" s="716"/>
      <c r="D26" s="717"/>
      <c r="E26" s="150"/>
      <c r="F26" s="717"/>
    </row>
    <row r="27" spans="1:6" ht="77.25" customHeight="1">
      <c r="A27" s="713"/>
      <c r="B27" s="237" t="s">
        <v>753</v>
      </c>
      <c r="C27" s="716"/>
      <c r="D27" s="717"/>
      <c r="E27" s="150"/>
      <c r="F27" s="717"/>
    </row>
    <row r="28" spans="1:6" ht="36" customHeight="1">
      <c r="A28" s="713"/>
      <c r="B28" s="237" t="s">
        <v>754</v>
      </c>
      <c r="C28" s="716"/>
      <c r="D28" s="717"/>
      <c r="E28" s="150"/>
      <c r="F28" s="717"/>
    </row>
    <row r="29" spans="1:6" ht="30">
      <c r="A29" s="713"/>
      <c r="B29" s="237" t="s">
        <v>461</v>
      </c>
      <c r="C29" s="716"/>
      <c r="D29" s="717"/>
      <c r="E29" s="150"/>
      <c r="F29" s="717"/>
    </row>
    <row r="30" spans="1:6" ht="20.25" customHeight="1">
      <c r="A30" s="713"/>
      <c r="B30" s="237" t="s">
        <v>755</v>
      </c>
      <c r="C30" s="716"/>
      <c r="D30" s="717"/>
      <c r="E30" s="150"/>
      <c r="F30" s="717"/>
    </row>
    <row r="31" spans="1:6" ht="45">
      <c r="A31" s="713"/>
      <c r="B31" s="237" t="s">
        <v>756</v>
      </c>
      <c r="C31" s="716"/>
      <c r="D31" s="717"/>
      <c r="E31" s="150"/>
      <c r="F31" s="717"/>
    </row>
    <row r="32" spans="1:6" ht="30">
      <c r="A32" s="713"/>
      <c r="B32" s="237" t="s">
        <v>463</v>
      </c>
      <c r="C32" s="716"/>
      <c r="D32" s="717"/>
      <c r="E32" s="150"/>
      <c r="F32" s="717"/>
    </row>
    <row r="33" spans="1:6" ht="47.25" customHeight="1">
      <c r="A33" s="713"/>
      <c r="B33" s="237" t="s">
        <v>465</v>
      </c>
      <c r="C33" s="716"/>
      <c r="D33" s="717"/>
      <c r="E33" s="150"/>
      <c r="F33" s="717"/>
    </row>
    <row r="34" spans="1:6" ht="15">
      <c r="A34" s="713"/>
      <c r="C34" s="716"/>
      <c r="D34" s="717"/>
      <c r="E34" s="150"/>
      <c r="F34" s="717"/>
    </row>
    <row r="35" spans="1:6" ht="15">
      <c r="A35" s="378" t="s">
        <v>33</v>
      </c>
      <c r="B35" s="378" t="s">
        <v>34</v>
      </c>
      <c r="C35" s="380" t="s">
        <v>45</v>
      </c>
      <c r="D35" s="630" t="s">
        <v>44</v>
      </c>
      <c r="E35" s="581" t="s">
        <v>90</v>
      </c>
      <c r="F35" s="631" t="s">
        <v>35</v>
      </c>
    </row>
    <row r="36" spans="1:6" ht="15">
      <c r="A36" s="718" t="s">
        <v>474</v>
      </c>
      <c r="B36" s="110" t="s">
        <v>757</v>
      </c>
      <c r="C36" s="163"/>
      <c r="D36" s="719"/>
      <c r="E36" s="151"/>
      <c r="F36" s="720">
        <f>SUBTOTAL(9,F37:F181)</f>
        <v>0</v>
      </c>
    </row>
    <row r="37" spans="1:6" ht="18" customHeight="1">
      <c r="A37" s="713"/>
      <c r="B37" s="703" t="s">
        <v>758</v>
      </c>
      <c r="C37" s="205"/>
      <c r="F37" s="717"/>
    </row>
    <row r="38" spans="1:6" ht="75">
      <c r="A38" s="722" t="s">
        <v>24</v>
      </c>
      <c r="B38" s="237" t="s">
        <v>759</v>
      </c>
      <c r="C38" s="205" t="s">
        <v>760</v>
      </c>
      <c r="D38" s="721">
        <v>1</v>
      </c>
      <c r="E38" s="742"/>
      <c r="F38" s="153">
        <f>D38*E38</f>
        <v>0</v>
      </c>
    </row>
    <row r="39" spans="1:6" ht="15">
      <c r="A39" s="713"/>
      <c r="C39" s="205"/>
      <c r="E39" s="150"/>
      <c r="F39" s="717"/>
    </row>
    <row r="40" spans="1:6" ht="60">
      <c r="A40" s="722" t="s">
        <v>25</v>
      </c>
      <c r="B40" s="237" t="s">
        <v>761</v>
      </c>
      <c r="C40" s="205"/>
      <c r="E40" s="150"/>
      <c r="F40" s="717"/>
    </row>
    <row r="41" spans="1:6" ht="15">
      <c r="A41" s="713"/>
      <c r="B41" s="237" t="s">
        <v>762</v>
      </c>
      <c r="C41" s="205" t="s">
        <v>388</v>
      </c>
      <c r="D41" s="721">
        <v>12</v>
      </c>
      <c r="E41" s="742"/>
      <c r="F41" s="153">
        <f>D41*E41</f>
        <v>0</v>
      </c>
    </row>
    <row r="42" spans="1:6" ht="15">
      <c r="A42" s="713"/>
      <c r="C42" s="205"/>
      <c r="E42" s="150"/>
      <c r="F42" s="717"/>
    </row>
    <row r="43" spans="1:6" ht="60">
      <c r="A43" s="722" t="s">
        <v>26</v>
      </c>
      <c r="B43" s="237" t="s">
        <v>763</v>
      </c>
      <c r="C43" s="205"/>
      <c r="E43" s="150"/>
      <c r="F43" s="717"/>
    </row>
    <row r="44" spans="1:6" ht="15">
      <c r="A44" s="713"/>
      <c r="B44" s="237" t="s">
        <v>764</v>
      </c>
      <c r="C44" s="205" t="s">
        <v>416</v>
      </c>
      <c r="D44" s="721">
        <v>4</v>
      </c>
      <c r="E44" s="742"/>
      <c r="F44" s="153">
        <f>D44*E44</f>
        <v>0</v>
      </c>
    </row>
    <row r="45" spans="1:6" ht="15">
      <c r="A45" s="713"/>
      <c r="C45" s="205"/>
      <c r="E45" s="150"/>
      <c r="F45" s="717"/>
    </row>
    <row r="46" spans="1:6" ht="60">
      <c r="A46" s="722" t="s">
        <v>27</v>
      </c>
      <c r="B46" s="237" t="s">
        <v>1329</v>
      </c>
      <c r="C46" s="205"/>
      <c r="E46" s="150"/>
      <c r="F46" s="717"/>
    </row>
    <row r="47" spans="1:6" ht="15">
      <c r="A47" s="713"/>
      <c r="B47" s="237" t="s">
        <v>765</v>
      </c>
      <c r="C47" s="205"/>
      <c r="E47" s="150"/>
      <c r="F47" s="717"/>
    </row>
    <row r="48" spans="1:6" ht="15">
      <c r="A48" s="713"/>
      <c r="B48" s="237" t="s">
        <v>762</v>
      </c>
      <c r="C48" s="205" t="s">
        <v>388</v>
      </c>
      <c r="D48" s="721">
        <v>12</v>
      </c>
      <c r="E48" s="742"/>
      <c r="F48" s="153">
        <f>D48*E48</f>
        <v>0</v>
      </c>
    </row>
    <row r="49" spans="1:6" ht="15">
      <c r="A49" s="713"/>
      <c r="B49" s="237" t="s">
        <v>766</v>
      </c>
      <c r="C49" s="205"/>
      <c r="E49" s="150"/>
      <c r="F49" s="717"/>
    </row>
    <row r="50" spans="1:6" ht="15">
      <c r="A50" s="713"/>
      <c r="B50" s="237" t="s">
        <v>767</v>
      </c>
      <c r="C50" s="205"/>
      <c r="E50" s="150"/>
      <c r="F50" s="717"/>
    </row>
    <row r="51" spans="1:6" ht="15">
      <c r="A51" s="713"/>
      <c r="C51" s="205"/>
      <c r="E51" s="150"/>
      <c r="F51" s="717"/>
    </row>
    <row r="52" spans="1:6" ht="30">
      <c r="A52" s="722" t="s">
        <v>28</v>
      </c>
      <c r="B52" s="237" t="s">
        <v>768</v>
      </c>
      <c r="C52" s="205" t="s">
        <v>170</v>
      </c>
      <c r="D52" s="721">
        <v>1</v>
      </c>
      <c r="E52" s="742"/>
      <c r="F52" s="153">
        <f>D52*E52</f>
        <v>0</v>
      </c>
    </row>
    <row r="53" spans="1:6" ht="15">
      <c r="A53" s="713"/>
      <c r="C53" s="205"/>
      <c r="E53" s="150"/>
      <c r="F53" s="717"/>
    </row>
    <row r="54" spans="1:6" ht="30">
      <c r="A54" s="722" t="s">
        <v>31</v>
      </c>
      <c r="B54" s="237" t="s">
        <v>769</v>
      </c>
      <c r="C54" s="205" t="s">
        <v>1342</v>
      </c>
      <c r="D54" s="721">
        <v>4</v>
      </c>
      <c r="E54" s="742"/>
      <c r="F54" s="153">
        <f>D54*E54</f>
        <v>0</v>
      </c>
    </row>
    <row r="55" spans="1:6" ht="15">
      <c r="A55" s="713"/>
      <c r="C55" s="205"/>
      <c r="E55" s="150"/>
      <c r="F55" s="717"/>
    </row>
    <row r="56" spans="1:6" ht="30">
      <c r="A56" s="722" t="s">
        <v>32</v>
      </c>
      <c r="B56" s="237" t="s">
        <v>770</v>
      </c>
      <c r="C56" s="205"/>
      <c r="E56" s="150"/>
      <c r="F56" s="717"/>
    </row>
    <row r="57" spans="1:6" ht="15">
      <c r="A57" s="713"/>
      <c r="B57" s="237" t="s">
        <v>771</v>
      </c>
      <c r="C57" s="205" t="s">
        <v>416</v>
      </c>
      <c r="D57" s="721">
        <v>2</v>
      </c>
      <c r="E57" s="742"/>
      <c r="F57" s="153">
        <f>D57*E57</f>
        <v>0</v>
      </c>
    </row>
    <row r="58" spans="1:6" ht="15">
      <c r="A58" s="713"/>
      <c r="C58" s="205"/>
      <c r="E58" s="150"/>
      <c r="F58" s="717"/>
    </row>
    <row r="59" spans="1:6" ht="15">
      <c r="A59" s="722" t="s">
        <v>36</v>
      </c>
      <c r="B59" s="237" t="s">
        <v>772</v>
      </c>
      <c r="C59" s="205" t="s">
        <v>170</v>
      </c>
      <c r="D59" s="721">
        <v>1</v>
      </c>
      <c r="E59" s="742"/>
      <c r="F59" s="153">
        <f>D59*E59</f>
        <v>0</v>
      </c>
    </row>
    <row r="60" spans="1:6" ht="15">
      <c r="A60" s="713"/>
      <c r="C60" s="205"/>
      <c r="E60" s="150"/>
      <c r="F60" s="717"/>
    </row>
    <row r="61" spans="1:6" ht="15">
      <c r="A61" s="722" t="s">
        <v>38</v>
      </c>
      <c r="B61" s="237" t="s">
        <v>773</v>
      </c>
      <c r="C61" s="205" t="s">
        <v>170</v>
      </c>
      <c r="D61" s="721">
        <v>1</v>
      </c>
      <c r="E61" s="742"/>
      <c r="F61" s="153">
        <f>D61*E61</f>
        <v>0</v>
      </c>
    </row>
    <row r="62" spans="1:6" ht="15">
      <c r="A62" s="713"/>
      <c r="C62" s="205"/>
      <c r="E62" s="150"/>
      <c r="F62" s="717"/>
    </row>
    <row r="63" spans="1:6" ht="15">
      <c r="A63" s="722" t="s">
        <v>108</v>
      </c>
      <c r="B63" s="237" t="s">
        <v>774</v>
      </c>
      <c r="C63" s="205" t="s">
        <v>416</v>
      </c>
      <c r="D63" s="721">
        <v>1</v>
      </c>
      <c r="E63" s="742"/>
      <c r="F63" s="153">
        <f>D63*E63</f>
        <v>0</v>
      </c>
    </row>
    <row r="64" spans="1:6" ht="15">
      <c r="A64" s="722"/>
      <c r="C64" s="205"/>
      <c r="E64" s="150"/>
      <c r="F64" s="717"/>
    </row>
    <row r="65" spans="1:6" ht="15">
      <c r="A65" s="722" t="s">
        <v>109</v>
      </c>
      <c r="B65" s="237" t="s">
        <v>775</v>
      </c>
      <c r="C65" s="205" t="s">
        <v>170</v>
      </c>
      <c r="D65" s="721">
        <v>1</v>
      </c>
      <c r="E65" s="742"/>
      <c r="F65" s="153">
        <f>D65*E65</f>
        <v>0</v>
      </c>
    </row>
    <row r="66" spans="1:6" ht="15">
      <c r="A66" s="713"/>
      <c r="C66" s="205"/>
      <c r="E66" s="150"/>
      <c r="F66" s="717"/>
    </row>
    <row r="67" spans="1:6" ht="15">
      <c r="A67" s="722" t="s">
        <v>397</v>
      </c>
      <c r="B67" s="237" t="s">
        <v>776</v>
      </c>
      <c r="C67" s="205" t="s">
        <v>170</v>
      </c>
      <c r="D67" s="721">
        <v>1</v>
      </c>
      <c r="E67" s="742"/>
      <c r="F67" s="153">
        <f>D67*E67</f>
        <v>0</v>
      </c>
    </row>
    <row r="68" spans="1:6" ht="15">
      <c r="A68" s="713"/>
      <c r="C68" s="205"/>
      <c r="E68" s="150"/>
      <c r="F68" s="717"/>
    </row>
    <row r="69" spans="1:6" ht="15">
      <c r="A69" s="713"/>
      <c r="B69" s="703" t="s">
        <v>777</v>
      </c>
      <c r="C69" s="205"/>
      <c r="E69" s="150"/>
      <c r="F69" s="717"/>
    </row>
    <row r="70" spans="1:6" ht="30">
      <c r="A70" s="722" t="s">
        <v>399</v>
      </c>
      <c r="B70" s="237" t="s">
        <v>778</v>
      </c>
      <c r="C70" s="205"/>
      <c r="E70" s="150"/>
      <c r="F70" s="717"/>
    </row>
    <row r="71" spans="1:6" ht="15">
      <c r="A71" s="713"/>
      <c r="B71" s="237" t="s">
        <v>779</v>
      </c>
      <c r="C71" s="205"/>
      <c r="E71" s="150"/>
      <c r="F71" s="717"/>
    </row>
    <row r="72" spans="1:6" ht="15">
      <c r="A72" s="713"/>
      <c r="B72" s="237" t="s">
        <v>780</v>
      </c>
      <c r="C72" s="205"/>
      <c r="E72" s="150"/>
      <c r="F72" s="717"/>
    </row>
    <row r="73" spans="1:6" ht="15">
      <c r="A73" s="713"/>
      <c r="B73" s="237" t="s">
        <v>781</v>
      </c>
      <c r="C73" s="205"/>
      <c r="E73" s="150"/>
      <c r="F73" s="717"/>
    </row>
    <row r="74" spans="1:6" ht="15">
      <c r="A74" s="713"/>
      <c r="B74" s="237" t="s">
        <v>782</v>
      </c>
      <c r="C74" s="205"/>
      <c r="E74" s="150"/>
      <c r="F74" s="717"/>
    </row>
    <row r="75" spans="1:6" ht="15">
      <c r="A75" s="713"/>
      <c r="B75" s="237" t="s">
        <v>783</v>
      </c>
      <c r="C75" s="205"/>
      <c r="E75" s="150"/>
      <c r="F75" s="717"/>
    </row>
    <row r="76" spans="1:6" ht="15">
      <c r="A76" s="713"/>
      <c r="B76" s="237" t="s">
        <v>784</v>
      </c>
      <c r="C76" s="205"/>
      <c r="E76" s="150"/>
      <c r="F76" s="717"/>
    </row>
    <row r="77" spans="1:6" ht="15">
      <c r="A77" s="713"/>
      <c r="B77" s="237" t="s">
        <v>785</v>
      </c>
      <c r="C77" s="205"/>
      <c r="E77" s="150"/>
      <c r="F77" s="717"/>
    </row>
    <row r="78" spans="1:6" ht="15">
      <c r="A78" s="713"/>
      <c r="B78" s="237" t="s">
        <v>786</v>
      </c>
      <c r="C78" s="205"/>
      <c r="E78" s="150"/>
      <c r="F78" s="717"/>
    </row>
    <row r="79" spans="1:6" ht="15">
      <c r="A79" s="713"/>
      <c r="B79" s="237" t="s">
        <v>787</v>
      </c>
      <c r="C79" s="205"/>
      <c r="E79" s="150"/>
      <c r="F79" s="717"/>
    </row>
    <row r="80" spans="1:6" ht="15">
      <c r="A80" s="713"/>
      <c r="B80" s="237" t="s">
        <v>788</v>
      </c>
      <c r="C80" s="205"/>
      <c r="E80" s="150"/>
      <c r="F80" s="717"/>
    </row>
    <row r="81" spans="1:6" ht="15">
      <c r="A81" s="713"/>
      <c r="B81" s="237" t="s">
        <v>789</v>
      </c>
      <c r="C81" s="205"/>
      <c r="E81" s="150"/>
      <c r="F81" s="717"/>
    </row>
    <row r="82" spans="1:6" ht="15">
      <c r="A82" s="713"/>
      <c r="B82" s="237" t="s">
        <v>790</v>
      </c>
      <c r="C82" s="205"/>
      <c r="E82" s="150"/>
      <c r="F82" s="717"/>
    </row>
    <row r="83" spans="1:6" ht="16.5">
      <c r="A83" s="713"/>
      <c r="B83" s="237" t="s">
        <v>1330</v>
      </c>
      <c r="C83" s="205"/>
      <c r="E83" s="150"/>
      <c r="F83" s="717"/>
    </row>
    <row r="84" spans="1:6" ht="16.5">
      <c r="A84" s="713"/>
      <c r="B84" s="237" t="s">
        <v>1331</v>
      </c>
      <c r="C84" s="205"/>
      <c r="E84" s="150"/>
      <c r="F84" s="717"/>
    </row>
    <row r="85" spans="1:6" ht="15">
      <c r="A85" s="713"/>
      <c r="B85" s="237" t="s">
        <v>791</v>
      </c>
      <c r="C85" s="205"/>
      <c r="E85" s="150"/>
      <c r="F85" s="717"/>
    </row>
    <row r="86" spans="1:6" ht="15">
      <c r="A86" s="713"/>
      <c r="B86" s="237" t="s">
        <v>792</v>
      </c>
      <c r="C86" s="205"/>
      <c r="E86" s="150"/>
      <c r="F86" s="717"/>
    </row>
    <row r="87" spans="1:6" ht="15">
      <c r="A87" s="713"/>
      <c r="B87" s="237" t="s">
        <v>793</v>
      </c>
      <c r="C87" s="205"/>
      <c r="E87" s="150"/>
      <c r="F87" s="717"/>
    </row>
    <row r="88" spans="1:6" ht="15">
      <c r="A88" s="713"/>
      <c r="B88" s="237" t="s">
        <v>794</v>
      </c>
      <c r="C88" s="205"/>
      <c r="E88" s="150"/>
      <c r="F88" s="717"/>
    </row>
    <row r="89" spans="1:6" ht="15">
      <c r="A89" s="713"/>
      <c r="B89" s="237" t="s">
        <v>795</v>
      </c>
      <c r="C89" s="205"/>
      <c r="E89" s="150"/>
      <c r="F89" s="717"/>
    </row>
    <row r="90" spans="1:6" ht="15">
      <c r="A90" s="713"/>
      <c r="B90" s="237" t="s">
        <v>796</v>
      </c>
      <c r="C90" s="205"/>
      <c r="E90" s="150"/>
      <c r="F90" s="717"/>
    </row>
    <row r="91" spans="1:6" ht="15">
      <c r="A91" s="713"/>
      <c r="B91" s="237" t="s">
        <v>797</v>
      </c>
      <c r="C91" s="205"/>
      <c r="E91" s="150"/>
      <c r="F91" s="717"/>
    </row>
    <row r="92" spans="1:6" ht="16.5">
      <c r="A92" s="713"/>
      <c r="B92" s="237" t="s">
        <v>1332</v>
      </c>
      <c r="C92" s="205"/>
      <c r="E92" s="150"/>
      <c r="F92" s="717"/>
    </row>
    <row r="93" spans="1:6" ht="15">
      <c r="A93" s="713"/>
      <c r="B93" s="237" t="s">
        <v>798</v>
      </c>
      <c r="C93" s="205"/>
      <c r="E93" s="150"/>
      <c r="F93" s="717"/>
    </row>
    <row r="94" spans="1:6" ht="15">
      <c r="A94" s="713"/>
      <c r="B94" s="237" t="s">
        <v>799</v>
      </c>
      <c r="C94" s="205"/>
      <c r="E94" s="150"/>
      <c r="F94" s="717"/>
    </row>
    <row r="95" spans="1:6" ht="15">
      <c r="A95" s="713"/>
      <c r="B95" s="237" t="s">
        <v>1265</v>
      </c>
      <c r="C95" s="205"/>
      <c r="E95" s="150"/>
      <c r="F95" s="717"/>
    </row>
    <row r="96" spans="1:6" ht="15">
      <c r="A96" s="713"/>
      <c r="B96" s="237" t="s">
        <v>1266</v>
      </c>
      <c r="C96" s="205"/>
      <c r="E96" s="150"/>
      <c r="F96" s="717"/>
    </row>
    <row r="97" spans="1:6" ht="15">
      <c r="A97" s="713"/>
      <c r="B97" s="237" t="s">
        <v>800</v>
      </c>
      <c r="C97" s="205"/>
      <c r="E97" s="150"/>
      <c r="F97" s="717"/>
    </row>
    <row r="98" spans="1:6" ht="15">
      <c r="A98" s="713"/>
      <c r="B98" s="237" t="s">
        <v>801</v>
      </c>
      <c r="C98" s="205"/>
      <c r="E98" s="150"/>
      <c r="F98" s="717"/>
    </row>
    <row r="99" spans="1:6" ht="16.5">
      <c r="A99" s="713"/>
      <c r="B99" s="237" t="s">
        <v>1333</v>
      </c>
      <c r="C99" s="205"/>
      <c r="E99" s="150"/>
      <c r="F99" s="717"/>
    </row>
    <row r="100" spans="1:6" ht="16.5">
      <c r="A100" s="713"/>
      <c r="B100" s="237" t="s">
        <v>1334</v>
      </c>
      <c r="C100" s="205"/>
      <c r="E100" s="150"/>
      <c r="F100" s="717"/>
    </row>
    <row r="101" spans="1:6" ht="15">
      <c r="A101" s="713"/>
      <c r="B101" s="237" t="s">
        <v>802</v>
      </c>
      <c r="C101" s="205"/>
      <c r="E101" s="150"/>
      <c r="F101" s="717"/>
    </row>
    <row r="102" spans="1:6" ht="15">
      <c r="A102" s="713"/>
      <c r="B102" s="237" t="s">
        <v>803</v>
      </c>
      <c r="C102" s="205"/>
      <c r="E102" s="150"/>
      <c r="F102" s="717"/>
    </row>
    <row r="103" spans="1:6" ht="15">
      <c r="A103" s="713"/>
      <c r="B103" s="237" t="s">
        <v>804</v>
      </c>
      <c r="C103" s="205"/>
      <c r="E103" s="150"/>
      <c r="F103" s="717"/>
    </row>
    <row r="104" spans="1:6" ht="15">
      <c r="A104" s="713"/>
      <c r="B104" s="237" t="s">
        <v>805</v>
      </c>
      <c r="C104" s="205"/>
      <c r="E104" s="150"/>
      <c r="F104" s="717"/>
    </row>
    <row r="105" spans="1:6" ht="15">
      <c r="A105" s="713"/>
      <c r="B105" s="237" t="s">
        <v>806</v>
      </c>
      <c r="C105" s="205"/>
      <c r="E105" s="150"/>
      <c r="F105" s="717"/>
    </row>
    <row r="106" spans="1:6" ht="15">
      <c r="A106" s="713"/>
      <c r="B106" s="237" t="s">
        <v>807</v>
      </c>
      <c r="C106" s="205"/>
      <c r="E106" s="150"/>
      <c r="F106" s="717"/>
    </row>
    <row r="107" spans="1:6" ht="15">
      <c r="A107" s="713"/>
      <c r="B107" s="237" t="s">
        <v>808</v>
      </c>
      <c r="C107" s="205"/>
      <c r="E107" s="150"/>
      <c r="F107" s="717"/>
    </row>
    <row r="108" spans="1:6" ht="15">
      <c r="A108" s="713"/>
      <c r="B108" s="237" t="s">
        <v>809</v>
      </c>
      <c r="C108" s="205"/>
      <c r="E108" s="150"/>
      <c r="F108" s="717"/>
    </row>
    <row r="109" spans="1:6" ht="15">
      <c r="A109" s="713"/>
      <c r="B109" s="237" t="s">
        <v>810</v>
      </c>
      <c r="C109" s="205"/>
      <c r="E109" s="150"/>
      <c r="F109" s="717"/>
    </row>
    <row r="110" spans="1:6" ht="15">
      <c r="A110" s="713"/>
      <c r="B110" s="237" t="s">
        <v>811</v>
      </c>
      <c r="C110" s="205"/>
      <c r="E110" s="150"/>
      <c r="F110" s="717"/>
    </row>
    <row r="111" spans="1:6" ht="15">
      <c r="A111" s="713"/>
      <c r="B111" s="237" t="s">
        <v>812</v>
      </c>
      <c r="C111" s="205"/>
      <c r="E111" s="150"/>
      <c r="F111" s="717"/>
    </row>
    <row r="112" spans="1:6" ht="15">
      <c r="A112" s="713"/>
      <c r="B112" s="237" t="s">
        <v>813</v>
      </c>
      <c r="C112" s="205"/>
      <c r="E112" s="150"/>
      <c r="F112" s="717"/>
    </row>
    <row r="113" spans="1:6" ht="45">
      <c r="A113" s="713"/>
      <c r="B113" s="237" t="s">
        <v>814</v>
      </c>
      <c r="C113" s="205"/>
      <c r="E113" s="150"/>
      <c r="F113" s="717"/>
    </row>
    <row r="114" spans="1:6" ht="15">
      <c r="A114" s="713"/>
      <c r="B114" s="237" t="s">
        <v>815</v>
      </c>
      <c r="C114" s="205"/>
      <c r="E114" s="150"/>
      <c r="F114" s="717"/>
    </row>
    <row r="115" spans="1:6" ht="30">
      <c r="A115" s="713"/>
      <c r="B115" s="237" t="s">
        <v>816</v>
      </c>
      <c r="C115" s="205"/>
      <c r="E115" s="150"/>
      <c r="F115" s="717"/>
    </row>
    <row r="116" spans="1:6" ht="15">
      <c r="A116" s="713"/>
      <c r="B116" s="237" t="s">
        <v>817</v>
      </c>
      <c r="C116" s="205"/>
      <c r="E116" s="150"/>
      <c r="F116" s="717"/>
    </row>
    <row r="117" spans="1:6" ht="15">
      <c r="A117" s="713"/>
      <c r="B117" s="237" t="s">
        <v>818</v>
      </c>
      <c r="C117" s="205"/>
      <c r="E117" s="150"/>
      <c r="F117" s="717"/>
    </row>
    <row r="118" spans="1:6" ht="15">
      <c r="A118" s="713"/>
      <c r="B118" s="237" t="s">
        <v>819</v>
      </c>
      <c r="C118" s="205"/>
      <c r="E118" s="150"/>
      <c r="F118" s="717"/>
    </row>
    <row r="119" spans="1:6" ht="15">
      <c r="A119" s="713"/>
      <c r="B119" s="237" t="s">
        <v>820</v>
      </c>
      <c r="C119" s="205"/>
      <c r="E119" s="150"/>
      <c r="F119" s="717"/>
    </row>
    <row r="120" spans="1:6" ht="15">
      <c r="A120" s="713"/>
      <c r="B120" s="237" t="s">
        <v>821</v>
      </c>
      <c r="C120" s="205"/>
      <c r="E120" s="150"/>
      <c r="F120" s="717"/>
    </row>
    <row r="121" spans="1:6" ht="15">
      <c r="A121" s="713"/>
      <c r="B121" s="237" t="s">
        <v>822</v>
      </c>
      <c r="C121" s="205"/>
      <c r="E121" s="150"/>
      <c r="F121" s="717"/>
    </row>
    <row r="122" spans="1:6" ht="15">
      <c r="A122" s="713"/>
      <c r="B122" s="237" t="s">
        <v>1335</v>
      </c>
      <c r="C122" s="205" t="s">
        <v>416</v>
      </c>
      <c r="D122" s="721">
        <v>1</v>
      </c>
      <c r="E122" s="742"/>
      <c r="F122" s="153">
        <f>D122*E122</f>
        <v>0</v>
      </c>
    </row>
    <row r="123" spans="1:6" ht="60">
      <c r="A123" s="713"/>
      <c r="B123" s="237" t="s">
        <v>1424</v>
      </c>
      <c r="C123" s="205"/>
      <c r="E123" s="150"/>
      <c r="F123" s="717"/>
    </row>
    <row r="124" spans="1:6" ht="15">
      <c r="A124" s="713"/>
      <c r="C124" s="205"/>
      <c r="E124" s="150"/>
      <c r="F124" s="717"/>
    </row>
    <row r="125" spans="1:6" ht="45">
      <c r="A125" s="722" t="s">
        <v>403</v>
      </c>
      <c r="B125" s="237" t="s">
        <v>823</v>
      </c>
      <c r="C125" s="205" t="s">
        <v>170</v>
      </c>
      <c r="D125" s="721">
        <v>1</v>
      </c>
      <c r="E125" s="742"/>
      <c r="F125" s="153">
        <f>D125*E125</f>
        <v>0</v>
      </c>
    </row>
    <row r="126" spans="1:6" ht="15">
      <c r="A126" s="713"/>
      <c r="C126" s="205"/>
      <c r="E126" s="150"/>
      <c r="F126" s="717"/>
    </row>
    <row r="127" spans="1:6" ht="15">
      <c r="A127" s="713"/>
      <c r="B127" s="703" t="s">
        <v>824</v>
      </c>
      <c r="C127" s="205"/>
      <c r="E127" s="150"/>
      <c r="F127" s="717"/>
    </row>
    <row r="128" spans="1:6" ht="45">
      <c r="A128" s="722" t="s">
        <v>407</v>
      </c>
      <c r="B128" s="237" t="s">
        <v>825</v>
      </c>
      <c r="C128" s="205"/>
      <c r="E128" s="150"/>
      <c r="F128" s="717"/>
    </row>
    <row r="129" spans="1:6" ht="15">
      <c r="A129" s="713"/>
      <c r="B129" s="237" t="s">
        <v>826</v>
      </c>
      <c r="C129" s="205"/>
      <c r="E129" s="150"/>
      <c r="F129" s="717"/>
    </row>
    <row r="130" spans="1:6" ht="15">
      <c r="A130" s="713"/>
      <c r="B130" s="237" t="s">
        <v>827</v>
      </c>
      <c r="C130" s="205"/>
      <c r="E130" s="150"/>
      <c r="F130" s="717"/>
    </row>
    <row r="131" spans="1:6" ht="15">
      <c r="A131" s="713"/>
      <c r="B131" s="237" t="s">
        <v>1336</v>
      </c>
      <c r="C131" s="205"/>
      <c r="E131" s="150"/>
      <c r="F131" s="717"/>
    </row>
    <row r="132" spans="1:6" ht="15">
      <c r="A132" s="713"/>
      <c r="B132" s="237" t="s">
        <v>828</v>
      </c>
      <c r="C132" s="205"/>
      <c r="E132" s="150"/>
      <c r="F132" s="717"/>
    </row>
    <row r="133" spans="1:6" ht="15">
      <c r="A133" s="713"/>
      <c r="B133" s="237" t="s">
        <v>829</v>
      </c>
      <c r="C133" s="205" t="s">
        <v>416</v>
      </c>
      <c r="D133" s="721">
        <v>1</v>
      </c>
      <c r="E133" s="742"/>
      <c r="F133" s="153">
        <f>D133*E133</f>
        <v>0</v>
      </c>
    </row>
    <row r="134" spans="1:6" ht="15">
      <c r="A134" s="713"/>
      <c r="C134" s="205"/>
      <c r="E134" s="150"/>
      <c r="F134" s="717"/>
    </row>
    <row r="135" spans="1:6" ht="45">
      <c r="A135" s="722" t="s">
        <v>410</v>
      </c>
      <c r="B135" s="237" t="s">
        <v>830</v>
      </c>
      <c r="C135" s="205"/>
      <c r="E135" s="150"/>
      <c r="F135" s="717"/>
    </row>
    <row r="136" spans="1:6" ht="15">
      <c r="A136" s="713"/>
      <c r="B136" s="237" t="s">
        <v>1337</v>
      </c>
      <c r="C136" s="205"/>
      <c r="E136" s="150"/>
      <c r="F136" s="717"/>
    </row>
    <row r="137" spans="1:6" ht="15">
      <c r="A137" s="713"/>
      <c r="B137" s="237" t="s">
        <v>831</v>
      </c>
      <c r="C137" s="205" t="s">
        <v>416</v>
      </c>
      <c r="D137" s="721">
        <v>1</v>
      </c>
      <c r="E137" s="742"/>
      <c r="F137" s="153">
        <f>D137*E137</f>
        <v>0</v>
      </c>
    </row>
    <row r="138" spans="1:6" ht="15">
      <c r="A138" s="713"/>
      <c r="C138" s="205"/>
      <c r="E138" s="150"/>
      <c r="F138" s="717"/>
    </row>
    <row r="139" spans="1:6" ht="30">
      <c r="A139" s="722" t="s">
        <v>417</v>
      </c>
      <c r="B139" s="237" t="s">
        <v>832</v>
      </c>
      <c r="C139" s="205"/>
      <c r="E139" s="150"/>
      <c r="F139" s="717"/>
    </row>
    <row r="140" spans="1:6" ht="15">
      <c r="A140" s="713"/>
      <c r="B140" s="237" t="s">
        <v>833</v>
      </c>
      <c r="C140" s="205" t="s">
        <v>416</v>
      </c>
      <c r="D140" s="721">
        <v>1</v>
      </c>
      <c r="E140" s="742"/>
      <c r="F140" s="153">
        <f>D140*E140</f>
        <v>0</v>
      </c>
    </row>
    <row r="141" spans="1:6" ht="15">
      <c r="A141" s="713"/>
      <c r="C141" s="205"/>
      <c r="E141" s="150"/>
      <c r="F141" s="717"/>
    </row>
    <row r="142" spans="1:6" ht="45">
      <c r="A142" s="722" t="s">
        <v>422</v>
      </c>
      <c r="B142" s="237" t="s">
        <v>834</v>
      </c>
      <c r="C142" s="205"/>
      <c r="E142" s="150"/>
      <c r="F142" s="717"/>
    </row>
    <row r="143" spans="1:6" ht="15">
      <c r="A143" s="713"/>
      <c r="B143" s="237" t="s">
        <v>833</v>
      </c>
      <c r="C143" s="205" t="s">
        <v>416</v>
      </c>
      <c r="D143" s="721">
        <v>3</v>
      </c>
      <c r="E143" s="742"/>
      <c r="F143" s="153">
        <f>D143*E143</f>
        <v>0</v>
      </c>
    </row>
    <row r="144" spans="1:6" ht="15">
      <c r="A144" s="713"/>
      <c r="B144" s="237" t="s">
        <v>835</v>
      </c>
      <c r="C144" s="205"/>
      <c r="E144" s="150"/>
      <c r="F144" s="717"/>
    </row>
    <row r="145" spans="1:6" ht="15">
      <c r="A145" s="713"/>
      <c r="C145" s="205"/>
      <c r="E145" s="150"/>
      <c r="F145" s="717"/>
    </row>
    <row r="146" spans="1:6" ht="45">
      <c r="A146" s="722" t="s">
        <v>423</v>
      </c>
      <c r="B146" s="237" t="s">
        <v>836</v>
      </c>
      <c r="C146" s="205"/>
      <c r="E146" s="150"/>
      <c r="F146" s="717"/>
    </row>
    <row r="147" spans="1:6" ht="15">
      <c r="A147" s="713"/>
      <c r="B147" s="237" t="s">
        <v>837</v>
      </c>
      <c r="C147" s="205" t="s">
        <v>416</v>
      </c>
      <c r="D147" s="721">
        <v>1</v>
      </c>
      <c r="E147" s="742"/>
      <c r="F147" s="153">
        <f>D147*E147</f>
        <v>0</v>
      </c>
    </row>
    <row r="148" spans="1:6" ht="15">
      <c r="A148" s="713"/>
      <c r="B148" s="237" t="s">
        <v>838</v>
      </c>
      <c r="C148" s="205" t="s">
        <v>416</v>
      </c>
      <c r="D148" s="721">
        <v>2</v>
      </c>
      <c r="E148" s="742"/>
      <c r="F148" s="153">
        <f>D148*E148</f>
        <v>0</v>
      </c>
    </row>
    <row r="149" spans="1:6" ht="15">
      <c r="A149" s="713"/>
      <c r="C149" s="205"/>
      <c r="E149" s="150"/>
      <c r="F149" s="717"/>
    </row>
    <row r="150" spans="1:6" ht="35.25" customHeight="1">
      <c r="A150" s="722" t="s">
        <v>427</v>
      </c>
      <c r="B150" s="237" t="s">
        <v>839</v>
      </c>
      <c r="C150" s="205"/>
      <c r="E150" s="150"/>
      <c r="F150" s="717"/>
    </row>
    <row r="151" spans="1:6" ht="15">
      <c r="A151" s="713"/>
      <c r="B151" s="237" t="s">
        <v>840</v>
      </c>
      <c r="C151" s="205" t="s">
        <v>760</v>
      </c>
      <c r="D151" s="721">
        <v>6</v>
      </c>
      <c r="E151" s="742"/>
      <c r="F151" s="153">
        <f>D151*E151</f>
        <v>0</v>
      </c>
    </row>
    <row r="152" spans="1:6" ht="15">
      <c r="A152" s="713"/>
      <c r="C152" s="205"/>
      <c r="E152" s="150"/>
      <c r="F152" s="717"/>
    </row>
    <row r="153" spans="1:6" ht="60">
      <c r="A153" s="722" t="s">
        <v>428</v>
      </c>
      <c r="B153" s="237" t="s">
        <v>1425</v>
      </c>
      <c r="C153" s="205" t="s">
        <v>416</v>
      </c>
      <c r="D153" s="721">
        <v>2</v>
      </c>
      <c r="E153" s="742"/>
      <c r="F153" s="153">
        <f>D153*E153</f>
        <v>0</v>
      </c>
    </row>
    <row r="154" spans="1:6" ht="15">
      <c r="A154" s="713"/>
      <c r="C154" s="205"/>
      <c r="E154" s="150"/>
      <c r="F154" s="717"/>
    </row>
    <row r="155" spans="1:6" ht="30">
      <c r="A155" s="722" t="s">
        <v>1238</v>
      </c>
      <c r="B155" s="237" t="s">
        <v>841</v>
      </c>
      <c r="C155" s="205"/>
      <c r="E155" s="150"/>
      <c r="F155" s="717"/>
    </row>
    <row r="156" spans="1:6" ht="15">
      <c r="A156" s="713"/>
      <c r="B156" s="237" t="s">
        <v>842</v>
      </c>
      <c r="C156" s="205" t="s">
        <v>416</v>
      </c>
      <c r="D156" s="721">
        <v>2</v>
      </c>
      <c r="E156" s="742"/>
      <c r="F156" s="153">
        <f>D156*E156</f>
        <v>0</v>
      </c>
    </row>
    <row r="157" spans="1:6" ht="15">
      <c r="A157" s="713"/>
      <c r="C157" s="205"/>
      <c r="E157" s="150"/>
      <c r="F157" s="717"/>
    </row>
    <row r="158" spans="1:6" ht="60">
      <c r="A158" s="722" t="s">
        <v>1239</v>
      </c>
      <c r="B158" s="237" t="s">
        <v>952</v>
      </c>
      <c r="C158" s="205"/>
      <c r="E158" s="150"/>
      <c r="F158" s="717"/>
    </row>
    <row r="159" spans="1:6" ht="120">
      <c r="A159" s="713"/>
      <c r="B159" s="237" t="s">
        <v>1005</v>
      </c>
      <c r="C159" s="205"/>
      <c r="E159" s="150"/>
      <c r="F159" s="717"/>
    </row>
    <row r="160" spans="1:6" ht="15">
      <c r="A160" s="713"/>
      <c r="B160" s="237" t="s">
        <v>843</v>
      </c>
      <c r="C160" s="205" t="s">
        <v>388</v>
      </c>
      <c r="D160" s="721">
        <v>2</v>
      </c>
      <c r="E160" s="742"/>
      <c r="F160" s="153">
        <f>D160*E160</f>
        <v>0</v>
      </c>
    </row>
    <row r="161" spans="1:6" ht="15">
      <c r="A161" s="713"/>
      <c r="B161" s="237" t="s">
        <v>844</v>
      </c>
      <c r="C161" s="205" t="s">
        <v>388</v>
      </c>
      <c r="D161" s="721">
        <v>20</v>
      </c>
      <c r="E161" s="742"/>
      <c r="F161" s="153">
        <f>D161*E161</f>
        <v>0</v>
      </c>
    </row>
    <row r="162" spans="1:6" ht="15">
      <c r="A162" s="713"/>
      <c r="B162" s="237" t="s">
        <v>845</v>
      </c>
      <c r="C162" s="205"/>
      <c r="E162" s="150"/>
      <c r="F162" s="717"/>
    </row>
    <row r="163" spans="1:6" ht="15">
      <c r="A163" s="713"/>
      <c r="C163" s="205"/>
      <c r="E163" s="150"/>
      <c r="F163" s="717"/>
    </row>
    <row r="164" spans="1:6" ht="60">
      <c r="A164" s="722" t="s">
        <v>1242</v>
      </c>
      <c r="B164" s="237" t="s">
        <v>1338</v>
      </c>
      <c r="C164" s="205"/>
      <c r="E164" s="150"/>
      <c r="F164" s="717"/>
    </row>
    <row r="165" spans="1:6" ht="15">
      <c r="A165" s="713"/>
      <c r="B165" s="237" t="s">
        <v>765</v>
      </c>
      <c r="C165" s="205"/>
      <c r="E165" s="150"/>
      <c r="F165" s="717"/>
    </row>
    <row r="166" spans="1:6" ht="15">
      <c r="A166" s="713"/>
      <c r="B166" s="237" t="s">
        <v>843</v>
      </c>
      <c r="C166" s="205" t="s">
        <v>388</v>
      </c>
      <c r="D166" s="721">
        <v>2</v>
      </c>
      <c r="E166" s="742"/>
      <c r="F166" s="153">
        <f>D166*E166</f>
        <v>0</v>
      </c>
    </row>
    <row r="167" spans="1:6" ht="15">
      <c r="A167" s="713"/>
      <c r="B167" s="237" t="s">
        <v>846</v>
      </c>
      <c r="C167" s="205"/>
      <c r="E167" s="150"/>
      <c r="F167" s="717"/>
    </row>
    <row r="168" spans="1:6" ht="15">
      <c r="A168" s="713"/>
      <c r="B168" s="237" t="s">
        <v>844</v>
      </c>
      <c r="C168" s="205" t="s">
        <v>388</v>
      </c>
      <c r="D168" s="721">
        <v>20</v>
      </c>
      <c r="E168" s="742"/>
      <c r="F168" s="153">
        <f>D168*E168</f>
        <v>0</v>
      </c>
    </row>
    <row r="169" spans="1:6" ht="15">
      <c r="A169" s="713"/>
      <c r="B169" s="237" t="s">
        <v>767</v>
      </c>
      <c r="C169" s="205"/>
      <c r="E169" s="150"/>
      <c r="F169" s="717"/>
    </row>
    <row r="170" spans="1:6" ht="15">
      <c r="A170" s="713"/>
      <c r="C170" s="205"/>
      <c r="E170" s="150"/>
      <c r="F170" s="717"/>
    </row>
    <row r="171" spans="1:6" ht="30">
      <c r="A171" s="722" t="s">
        <v>1245</v>
      </c>
      <c r="B171" s="237" t="s">
        <v>847</v>
      </c>
      <c r="C171" s="205" t="s">
        <v>170</v>
      </c>
      <c r="D171" s="721">
        <v>1</v>
      </c>
      <c r="E171" s="742"/>
      <c r="F171" s="153">
        <f>D171*E171</f>
        <v>0</v>
      </c>
    </row>
    <row r="172" spans="1:6" ht="15">
      <c r="A172" s="713"/>
      <c r="C172" s="205"/>
      <c r="E172" s="150"/>
      <c r="F172" s="717"/>
    </row>
    <row r="173" spans="1:6" ht="30">
      <c r="A173" s="722" t="s">
        <v>1248</v>
      </c>
      <c r="B173" s="237" t="s">
        <v>848</v>
      </c>
      <c r="C173" s="205" t="s">
        <v>1342</v>
      </c>
      <c r="D173" s="721">
        <v>10</v>
      </c>
      <c r="E173" s="742"/>
      <c r="F173" s="153">
        <f>D173*E173</f>
        <v>0</v>
      </c>
    </row>
    <row r="174" spans="1:6" ht="15">
      <c r="A174" s="713"/>
      <c r="C174" s="205"/>
      <c r="E174" s="150"/>
      <c r="F174" s="717"/>
    </row>
    <row r="175" spans="1:6" ht="90">
      <c r="A175" s="722" t="s">
        <v>1250</v>
      </c>
      <c r="B175" s="237" t="s">
        <v>849</v>
      </c>
      <c r="C175" s="205" t="s">
        <v>170</v>
      </c>
      <c r="D175" s="721">
        <v>1</v>
      </c>
      <c r="E175" s="742"/>
      <c r="F175" s="153">
        <f>D175*E175</f>
        <v>0</v>
      </c>
    </row>
    <row r="176" spans="1:6" ht="15">
      <c r="A176" s="713"/>
      <c r="C176" s="205"/>
      <c r="E176" s="150"/>
      <c r="F176" s="717"/>
    </row>
    <row r="177" spans="1:6" ht="30">
      <c r="A177" s="722" t="s">
        <v>1252</v>
      </c>
      <c r="B177" s="237" t="s">
        <v>850</v>
      </c>
      <c r="C177" s="205" t="s">
        <v>170</v>
      </c>
      <c r="D177" s="721">
        <v>1</v>
      </c>
      <c r="E177" s="742"/>
      <c r="F177" s="153">
        <f>D177*E177</f>
        <v>0</v>
      </c>
    </row>
    <row r="178" spans="1:6" ht="15">
      <c r="A178" s="713"/>
      <c r="C178" s="205"/>
      <c r="E178" s="150"/>
      <c r="F178" s="717"/>
    </row>
    <row r="179" spans="1:6" ht="30">
      <c r="A179" s="722" t="s">
        <v>1253</v>
      </c>
      <c r="B179" s="237" t="s">
        <v>851</v>
      </c>
      <c r="C179" s="205" t="s">
        <v>494</v>
      </c>
      <c r="D179" s="721">
        <v>8</v>
      </c>
      <c r="E179" s="742"/>
      <c r="F179" s="153">
        <f>D179*E179</f>
        <v>0</v>
      </c>
    </row>
    <row r="180" spans="1:6" ht="15">
      <c r="A180" s="713"/>
      <c r="C180" s="205"/>
      <c r="E180" s="150"/>
      <c r="F180" s="717"/>
    </row>
    <row r="181" spans="1:6" ht="15">
      <c r="A181" s="713"/>
      <c r="C181" s="205"/>
      <c r="E181" s="150"/>
      <c r="F181" s="154"/>
    </row>
    <row r="182" spans="1:6" ht="15">
      <c r="A182" s="723" t="s">
        <v>488</v>
      </c>
      <c r="B182" s="724" t="s">
        <v>852</v>
      </c>
      <c r="C182" s="169"/>
      <c r="D182" s="170"/>
      <c r="E182" s="743"/>
      <c r="F182" s="725">
        <f>SUBTOTAL(9,F183:F344)</f>
        <v>0</v>
      </c>
    </row>
    <row r="183" spans="1:6" ht="105">
      <c r="A183" s="722" t="s">
        <v>1255</v>
      </c>
      <c r="B183" s="237" t="s">
        <v>853</v>
      </c>
      <c r="C183" s="205"/>
      <c r="E183" s="150"/>
      <c r="F183" s="717"/>
    </row>
    <row r="184" spans="1:6" ht="15">
      <c r="A184" s="713"/>
      <c r="B184" s="237" t="s">
        <v>1267</v>
      </c>
      <c r="C184" s="205" t="s">
        <v>416</v>
      </c>
      <c r="D184" s="721">
        <v>6</v>
      </c>
      <c r="E184" s="742"/>
      <c r="F184" s="153">
        <f aca="true" t="shared" si="0" ref="F184:F189">D184*E184</f>
        <v>0</v>
      </c>
    </row>
    <row r="185" spans="1:6" ht="15">
      <c r="A185" s="713"/>
      <c r="B185" s="237" t="s">
        <v>1268</v>
      </c>
      <c r="C185" s="205" t="s">
        <v>416</v>
      </c>
      <c r="D185" s="721">
        <v>10</v>
      </c>
      <c r="E185" s="742"/>
      <c r="F185" s="153">
        <f t="shared" si="0"/>
        <v>0</v>
      </c>
    </row>
    <row r="186" spans="1:6" ht="15">
      <c r="A186" s="713"/>
      <c r="B186" s="237" t="s">
        <v>1269</v>
      </c>
      <c r="C186" s="205" t="s">
        <v>416</v>
      </c>
      <c r="D186" s="721">
        <v>1</v>
      </c>
      <c r="E186" s="742"/>
      <c r="F186" s="153">
        <f t="shared" si="0"/>
        <v>0</v>
      </c>
    </row>
    <row r="187" spans="1:6" ht="15">
      <c r="A187" s="713"/>
      <c r="B187" s="237" t="s">
        <v>1270</v>
      </c>
      <c r="C187" s="205" t="s">
        <v>416</v>
      </c>
      <c r="D187" s="721">
        <v>2</v>
      </c>
      <c r="E187" s="742"/>
      <c r="F187" s="153">
        <f t="shared" si="0"/>
        <v>0</v>
      </c>
    </row>
    <row r="188" spans="1:6" ht="15">
      <c r="A188" s="713"/>
      <c r="B188" s="237" t="s">
        <v>1271</v>
      </c>
      <c r="C188" s="205" t="s">
        <v>416</v>
      </c>
      <c r="D188" s="721">
        <v>6</v>
      </c>
      <c r="E188" s="742"/>
      <c r="F188" s="153">
        <f t="shared" si="0"/>
        <v>0</v>
      </c>
    </row>
    <row r="189" spans="1:6" ht="15">
      <c r="A189" s="713"/>
      <c r="B189" s="237" t="s">
        <v>1272</v>
      </c>
      <c r="C189" s="205" t="s">
        <v>416</v>
      </c>
      <c r="D189" s="721">
        <v>1</v>
      </c>
      <c r="E189" s="742"/>
      <c r="F189" s="153">
        <f t="shared" si="0"/>
        <v>0</v>
      </c>
    </row>
    <row r="190" spans="1:6" ht="15">
      <c r="A190" s="713"/>
      <c r="B190" s="237" t="s">
        <v>854</v>
      </c>
      <c r="C190" s="205"/>
      <c r="E190" s="150"/>
      <c r="F190" s="717"/>
    </row>
    <row r="191" spans="1:6" ht="15">
      <c r="A191" s="713"/>
      <c r="C191" s="205"/>
      <c r="E191" s="150"/>
      <c r="F191" s="717"/>
    </row>
    <row r="192" spans="1:6" ht="75">
      <c r="A192" s="722" t="s">
        <v>1256</v>
      </c>
      <c r="B192" s="237" t="s">
        <v>1426</v>
      </c>
      <c r="C192" s="205" t="s">
        <v>416</v>
      </c>
      <c r="D192" s="721">
        <v>26</v>
      </c>
      <c r="E192" s="742"/>
      <c r="F192" s="153">
        <f>D192*E192</f>
        <v>0</v>
      </c>
    </row>
    <row r="193" spans="1:6" ht="15">
      <c r="A193" s="713"/>
      <c r="C193" s="205"/>
      <c r="E193" s="150"/>
      <c r="F193" s="717"/>
    </row>
    <row r="194" spans="1:6" ht="60">
      <c r="A194" s="722" t="s">
        <v>1257</v>
      </c>
      <c r="B194" s="237" t="s">
        <v>1273</v>
      </c>
      <c r="C194" s="205"/>
      <c r="E194" s="150"/>
      <c r="F194" s="717"/>
    </row>
    <row r="195" spans="1:6" ht="15">
      <c r="A195" s="713"/>
      <c r="B195" s="237" t="s">
        <v>855</v>
      </c>
      <c r="C195" s="205" t="s">
        <v>416</v>
      </c>
      <c r="D195" s="721">
        <v>7</v>
      </c>
      <c r="E195" s="742"/>
      <c r="F195" s="153">
        <f>D195*E195</f>
        <v>0</v>
      </c>
    </row>
    <row r="196" spans="1:6" ht="15">
      <c r="A196" s="713"/>
      <c r="B196" s="237" t="s">
        <v>856</v>
      </c>
      <c r="C196" s="205"/>
      <c r="E196" s="150"/>
      <c r="F196" s="717"/>
    </row>
    <row r="197" spans="1:6" ht="15">
      <c r="A197" s="713"/>
      <c r="C197" s="205"/>
      <c r="E197" s="150"/>
      <c r="F197" s="717"/>
    </row>
    <row r="198" spans="1:6" ht="60">
      <c r="A198" s="722" t="s">
        <v>1258</v>
      </c>
      <c r="B198" s="237" t="s">
        <v>1273</v>
      </c>
      <c r="C198" s="205"/>
      <c r="E198" s="150"/>
      <c r="F198" s="717"/>
    </row>
    <row r="199" spans="1:6" ht="15">
      <c r="A199" s="713"/>
      <c r="B199" s="237" t="s">
        <v>857</v>
      </c>
      <c r="C199" s="205" t="s">
        <v>416</v>
      </c>
      <c r="D199" s="721">
        <v>11</v>
      </c>
      <c r="E199" s="742"/>
      <c r="F199" s="153">
        <f>D199*E199</f>
        <v>0</v>
      </c>
    </row>
    <row r="200" spans="1:6" ht="15">
      <c r="A200" s="713"/>
      <c r="B200" s="237" t="s">
        <v>858</v>
      </c>
      <c r="C200" s="205"/>
      <c r="E200" s="150"/>
      <c r="F200" s="717"/>
    </row>
    <row r="201" spans="1:6" ht="15">
      <c r="A201" s="713"/>
      <c r="C201" s="205"/>
      <c r="E201" s="150"/>
      <c r="F201" s="717"/>
    </row>
    <row r="202" spans="1:6" ht="61.5" customHeight="1">
      <c r="A202" s="722" t="s">
        <v>1274</v>
      </c>
      <c r="B202" s="237" t="s">
        <v>859</v>
      </c>
      <c r="C202" s="205"/>
      <c r="E202" s="150"/>
      <c r="F202" s="717"/>
    </row>
    <row r="203" spans="1:6" ht="15">
      <c r="A203" s="713"/>
      <c r="B203" s="237" t="s">
        <v>860</v>
      </c>
      <c r="C203" s="205" t="s">
        <v>416</v>
      </c>
      <c r="D203" s="721">
        <v>18</v>
      </c>
      <c r="E203" s="742"/>
      <c r="F203" s="153">
        <f>D203*E203</f>
        <v>0</v>
      </c>
    </row>
    <row r="204" spans="1:6" ht="15">
      <c r="A204" s="713"/>
      <c r="C204" s="205"/>
      <c r="E204" s="150"/>
      <c r="F204" s="717"/>
    </row>
    <row r="205" spans="1:6" ht="60">
      <c r="A205" s="722" t="s">
        <v>1275</v>
      </c>
      <c r="B205" s="237" t="s">
        <v>1276</v>
      </c>
      <c r="C205" s="205"/>
      <c r="E205" s="150"/>
      <c r="F205" s="717"/>
    </row>
    <row r="206" spans="1:6" ht="15">
      <c r="A206" s="713"/>
      <c r="B206" s="237" t="s">
        <v>861</v>
      </c>
      <c r="C206" s="205" t="s">
        <v>416</v>
      </c>
      <c r="D206" s="721">
        <v>7</v>
      </c>
      <c r="E206" s="742"/>
      <c r="F206" s="153">
        <f>D206*E206</f>
        <v>0</v>
      </c>
    </row>
    <row r="207" spans="1:6" ht="15">
      <c r="A207" s="713"/>
      <c r="C207" s="205"/>
      <c r="E207" s="150"/>
      <c r="F207" s="717"/>
    </row>
    <row r="208" spans="1:6" ht="45">
      <c r="A208" s="722" t="s">
        <v>1277</v>
      </c>
      <c r="B208" s="237" t="s">
        <v>1278</v>
      </c>
      <c r="C208" s="205"/>
      <c r="E208" s="150"/>
      <c r="F208" s="717"/>
    </row>
    <row r="209" spans="1:6" ht="15">
      <c r="A209" s="713"/>
      <c r="B209" s="237" t="s">
        <v>862</v>
      </c>
      <c r="C209" s="205"/>
      <c r="E209" s="150"/>
      <c r="F209" s="717"/>
    </row>
    <row r="210" spans="1:6" ht="15">
      <c r="A210" s="713"/>
      <c r="B210" s="237" t="s">
        <v>863</v>
      </c>
      <c r="C210" s="205"/>
      <c r="E210" s="150"/>
      <c r="F210" s="717"/>
    </row>
    <row r="211" spans="1:6" ht="15">
      <c r="A211" s="713"/>
      <c r="B211" s="237" t="s">
        <v>864</v>
      </c>
      <c r="C211" s="205"/>
      <c r="E211" s="150"/>
      <c r="F211" s="717"/>
    </row>
    <row r="212" spans="1:6" ht="15">
      <c r="A212" s="713"/>
      <c r="B212" s="237" t="s">
        <v>1279</v>
      </c>
      <c r="C212" s="205"/>
      <c r="E212" s="150"/>
      <c r="F212" s="717"/>
    </row>
    <row r="213" spans="1:6" ht="30">
      <c r="A213" s="713"/>
      <c r="B213" s="237" t="s">
        <v>865</v>
      </c>
      <c r="C213" s="205"/>
      <c r="E213" s="150"/>
      <c r="F213" s="717"/>
    </row>
    <row r="214" spans="1:6" ht="15">
      <c r="A214" s="713"/>
      <c r="B214" s="237" t="s">
        <v>866</v>
      </c>
      <c r="C214" s="205"/>
      <c r="E214" s="150"/>
      <c r="F214" s="717"/>
    </row>
    <row r="215" spans="1:6" ht="15">
      <c r="A215" s="713"/>
      <c r="B215" s="237" t="s">
        <v>867</v>
      </c>
      <c r="C215" s="205"/>
      <c r="E215" s="150"/>
      <c r="F215" s="717"/>
    </row>
    <row r="216" spans="1:6" ht="15">
      <c r="A216" s="713"/>
      <c r="B216" s="237" t="s">
        <v>868</v>
      </c>
      <c r="C216" s="205"/>
      <c r="E216" s="150"/>
      <c r="F216" s="717"/>
    </row>
    <row r="217" spans="1:6" ht="15">
      <c r="A217" s="713"/>
      <c r="B217" s="237" t="s">
        <v>869</v>
      </c>
      <c r="C217" s="205"/>
      <c r="E217" s="150"/>
      <c r="F217" s="717"/>
    </row>
    <row r="218" spans="1:6" ht="15">
      <c r="A218" s="713"/>
      <c r="B218" s="237" t="s">
        <v>870</v>
      </c>
      <c r="C218" s="205"/>
      <c r="E218" s="150"/>
      <c r="F218" s="717"/>
    </row>
    <row r="219" spans="1:6" ht="15">
      <c r="A219" s="713"/>
      <c r="B219" s="237" t="s">
        <v>871</v>
      </c>
      <c r="C219" s="205"/>
      <c r="E219" s="150"/>
      <c r="F219" s="717"/>
    </row>
    <row r="220" spans="1:6" ht="15">
      <c r="A220" s="713"/>
      <c r="B220" s="726" t="s">
        <v>1280</v>
      </c>
      <c r="C220" s="205"/>
      <c r="E220" s="150"/>
      <c r="F220" s="717"/>
    </row>
    <row r="221" spans="1:6" ht="15">
      <c r="A221" s="713"/>
      <c r="B221" s="237" t="s">
        <v>872</v>
      </c>
      <c r="C221" s="205"/>
      <c r="E221" s="150"/>
      <c r="F221" s="717"/>
    </row>
    <row r="222" spans="1:6" ht="30">
      <c r="A222" s="713"/>
      <c r="B222" s="237" t="s">
        <v>873</v>
      </c>
      <c r="C222" s="205"/>
      <c r="E222" s="150"/>
      <c r="F222" s="717"/>
    </row>
    <row r="223" spans="1:6" ht="15">
      <c r="A223" s="713"/>
      <c r="B223" s="237" t="s">
        <v>874</v>
      </c>
      <c r="C223" s="205"/>
      <c r="E223" s="150"/>
      <c r="F223" s="717"/>
    </row>
    <row r="224" spans="1:6" ht="15">
      <c r="A224" s="713"/>
      <c r="B224" s="237" t="s">
        <v>875</v>
      </c>
      <c r="C224" s="205" t="s">
        <v>170</v>
      </c>
      <c r="D224" s="721">
        <v>7</v>
      </c>
      <c r="E224" s="742"/>
      <c r="F224" s="153">
        <f>D224*E224</f>
        <v>0</v>
      </c>
    </row>
    <row r="225" spans="1:6" ht="15">
      <c r="A225" s="713"/>
      <c r="C225" s="205"/>
      <c r="E225" s="150"/>
      <c r="F225" s="717"/>
    </row>
    <row r="226" spans="1:6" ht="30">
      <c r="A226" s="722" t="s">
        <v>1281</v>
      </c>
      <c r="B226" s="237" t="s">
        <v>876</v>
      </c>
      <c r="C226" s="205"/>
      <c r="E226" s="150"/>
      <c r="F226" s="717"/>
    </row>
    <row r="227" spans="1:6" ht="30">
      <c r="A227" s="713"/>
      <c r="B227" s="237" t="s">
        <v>877</v>
      </c>
      <c r="C227" s="205"/>
      <c r="E227" s="150"/>
      <c r="F227" s="717"/>
    </row>
    <row r="228" spans="1:6" ht="15">
      <c r="A228" s="713"/>
      <c r="B228" s="237" t="s">
        <v>878</v>
      </c>
      <c r="C228" s="205"/>
      <c r="E228" s="150"/>
      <c r="F228" s="717"/>
    </row>
    <row r="229" spans="1:6" ht="30">
      <c r="A229" s="713"/>
      <c r="B229" s="237" t="s">
        <v>879</v>
      </c>
      <c r="C229" s="205"/>
      <c r="E229" s="150"/>
      <c r="F229" s="717"/>
    </row>
    <row r="230" spans="1:6" ht="33.75" customHeight="1">
      <c r="A230" s="713"/>
      <c r="B230" s="237" t="s">
        <v>880</v>
      </c>
      <c r="C230" s="205"/>
      <c r="E230" s="150"/>
      <c r="F230" s="717"/>
    </row>
    <row r="231" spans="1:6" ht="15">
      <c r="A231" s="713"/>
      <c r="B231" s="237" t="s">
        <v>881</v>
      </c>
      <c r="C231" s="205"/>
      <c r="E231" s="150"/>
      <c r="F231" s="717"/>
    </row>
    <row r="232" spans="1:6" ht="30">
      <c r="A232" s="713"/>
      <c r="B232" s="237" t="s">
        <v>882</v>
      </c>
      <c r="C232" s="205"/>
      <c r="E232" s="150"/>
      <c r="F232" s="717"/>
    </row>
    <row r="233" spans="1:6" ht="30">
      <c r="A233" s="713"/>
      <c r="B233" s="237" t="s">
        <v>883</v>
      </c>
      <c r="C233" s="205"/>
      <c r="E233" s="150"/>
      <c r="F233" s="717"/>
    </row>
    <row r="234" spans="1:6" ht="15">
      <c r="A234" s="713"/>
      <c r="B234" s="237" t="s">
        <v>884</v>
      </c>
      <c r="C234" s="205"/>
      <c r="E234" s="150"/>
      <c r="F234" s="717"/>
    </row>
    <row r="235" spans="1:6" ht="16.5">
      <c r="A235" s="713"/>
      <c r="B235" s="237" t="s">
        <v>1339</v>
      </c>
      <c r="C235" s="205"/>
      <c r="E235" s="150"/>
      <c r="F235" s="717"/>
    </row>
    <row r="236" spans="1:6" ht="15">
      <c r="A236" s="713"/>
      <c r="B236" s="237" t="s">
        <v>885</v>
      </c>
      <c r="C236" s="205" t="s">
        <v>416</v>
      </c>
      <c r="D236" s="721">
        <v>7</v>
      </c>
      <c r="E236" s="742"/>
      <c r="F236" s="153">
        <f>D236*E236</f>
        <v>0</v>
      </c>
    </row>
    <row r="237" spans="1:6" ht="15">
      <c r="A237" s="713"/>
      <c r="B237" s="237" t="s">
        <v>886</v>
      </c>
      <c r="C237" s="205"/>
      <c r="E237" s="150"/>
      <c r="F237" s="717"/>
    </row>
    <row r="238" spans="1:6" ht="15">
      <c r="A238" s="713"/>
      <c r="C238" s="205"/>
      <c r="E238" s="150"/>
      <c r="F238" s="717"/>
    </row>
    <row r="239" spans="1:6" ht="45">
      <c r="A239" s="722" t="s">
        <v>1282</v>
      </c>
      <c r="B239" s="237" t="s">
        <v>887</v>
      </c>
      <c r="C239" s="205"/>
      <c r="E239" s="150"/>
      <c r="F239" s="717"/>
    </row>
    <row r="240" spans="1:6" ht="15">
      <c r="A240" s="713"/>
      <c r="B240" s="237" t="s">
        <v>888</v>
      </c>
      <c r="C240" s="205"/>
      <c r="E240" s="150"/>
      <c r="F240" s="717"/>
    </row>
    <row r="241" spans="1:6" ht="15">
      <c r="A241" s="713"/>
      <c r="B241" s="237" t="s">
        <v>889</v>
      </c>
      <c r="C241" s="205" t="s">
        <v>170</v>
      </c>
      <c r="D241" s="721">
        <v>12</v>
      </c>
      <c r="E241" s="742"/>
      <c r="F241" s="153">
        <f>D241*E241</f>
        <v>0</v>
      </c>
    </row>
    <row r="242" spans="1:6" ht="15">
      <c r="A242" s="713"/>
      <c r="B242" s="237" t="s">
        <v>890</v>
      </c>
      <c r="C242" s="205"/>
      <c r="E242" s="150"/>
      <c r="F242" s="717"/>
    </row>
    <row r="243" spans="1:6" ht="60">
      <c r="A243" s="713"/>
      <c r="B243" s="237" t="s">
        <v>1343</v>
      </c>
      <c r="C243" s="205"/>
      <c r="E243" s="150"/>
      <c r="F243" s="717"/>
    </row>
    <row r="244" spans="1:6" ht="15">
      <c r="A244" s="713"/>
      <c r="C244" s="205"/>
      <c r="E244" s="150"/>
      <c r="F244" s="717"/>
    </row>
    <row r="245" spans="1:6" ht="105">
      <c r="A245" s="722" t="s">
        <v>1283</v>
      </c>
      <c r="B245" s="727" t="s">
        <v>892</v>
      </c>
      <c r="C245" s="205"/>
      <c r="E245" s="150"/>
      <c r="F245" s="717"/>
    </row>
    <row r="246" spans="1:6" ht="15">
      <c r="A246" s="713"/>
      <c r="B246" s="237" t="s">
        <v>888</v>
      </c>
      <c r="C246" s="205"/>
      <c r="E246" s="150"/>
      <c r="F246" s="717"/>
    </row>
    <row r="247" spans="1:6" ht="15">
      <c r="A247" s="713"/>
      <c r="B247" s="237" t="s">
        <v>889</v>
      </c>
      <c r="C247" s="205" t="s">
        <v>170</v>
      </c>
      <c r="D247" s="721">
        <v>16</v>
      </c>
      <c r="E247" s="742"/>
      <c r="F247" s="153">
        <f>D247*E247</f>
        <v>0</v>
      </c>
    </row>
    <row r="248" spans="1:6" ht="15">
      <c r="A248" s="713"/>
      <c r="B248" s="237" t="s">
        <v>893</v>
      </c>
      <c r="C248" s="205"/>
      <c r="E248" s="150"/>
      <c r="F248" s="717"/>
    </row>
    <row r="249" spans="1:6" ht="15">
      <c r="A249" s="713"/>
      <c r="B249" s="237" t="s">
        <v>894</v>
      </c>
      <c r="C249" s="205"/>
      <c r="E249" s="150"/>
      <c r="F249" s="717"/>
    </row>
    <row r="250" spans="1:6" ht="30">
      <c r="A250" s="713"/>
      <c r="B250" s="237" t="s">
        <v>891</v>
      </c>
      <c r="C250" s="205"/>
      <c r="E250" s="150"/>
      <c r="F250" s="717"/>
    </row>
    <row r="251" spans="1:6" ht="15">
      <c r="A251" s="713"/>
      <c r="C251" s="205"/>
      <c r="E251" s="150"/>
      <c r="F251" s="717"/>
    </row>
    <row r="252" spans="1:6" ht="45">
      <c r="A252" s="722" t="s">
        <v>1284</v>
      </c>
      <c r="B252" s="237" t="s">
        <v>895</v>
      </c>
      <c r="C252" s="205"/>
      <c r="E252" s="150"/>
      <c r="F252" s="717"/>
    </row>
    <row r="253" spans="1:3" ht="15">
      <c r="A253" s="713"/>
      <c r="B253" s="237" t="s">
        <v>896</v>
      </c>
      <c r="C253" s="205"/>
    </row>
    <row r="254" spans="1:6" ht="15">
      <c r="A254" s="713"/>
      <c r="B254" s="237" t="s">
        <v>897</v>
      </c>
      <c r="C254" s="205" t="s">
        <v>170</v>
      </c>
      <c r="D254" s="721">
        <v>5</v>
      </c>
      <c r="E254" s="742"/>
      <c r="F254" s="153">
        <f>D254*E254</f>
        <v>0</v>
      </c>
    </row>
    <row r="255" spans="1:3" ht="30">
      <c r="A255" s="713"/>
      <c r="B255" s="237" t="s">
        <v>898</v>
      </c>
      <c r="C255" s="205"/>
    </row>
    <row r="256" spans="1:6" ht="15">
      <c r="A256" s="713"/>
      <c r="C256" s="205"/>
      <c r="E256" s="150"/>
      <c r="F256" s="717"/>
    </row>
    <row r="257" spans="1:6" ht="30">
      <c r="A257" s="156" t="s">
        <v>1285</v>
      </c>
      <c r="B257" s="157" t="s">
        <v>899</v>
      </c>
      <c r="C257" s="716"/>
      <c r="D257" s="717"/>
      <c r="E257" s="150"/>
      <c r="F257" s="717"/>
    </row>
    <row r="258" spans="1:6" ht="15">
      <c r="A258" s="156"/>
      <c r="B258" s="157" t="s">
        <v>900</v>
      </c>
      <c r="C258" s="716"/>
      <c r="D258" s="717"/>
      <c r="E258" s="150"/>
      <c r="F258" s="717"/>
    </row>
    <row r="259" spans="1:6" ht="15">
      <c r="A259" s="156"/>
      <c r="B259" s="157" t="s">
        <v>901</v>
      </c>
      <c r="C259" s="716"/>
      <c r="D259" s="717"/>
      <c r="E259" s="150"/>
      <c r="F259" s="717"/>
    </row>
    <row r="260" spans="1:6" ht="15">
      <c r="A260" s="156"/>
      <c r="B260" s="157" t="s">
        <v>902</v>
      </c>
      <c r="C260" s="716"/>
      <c r="D260" s="717"/>
      <c r="E260" s="150"/>
      <c r="F260" s="717"/>
    </row>
    <row r="261" spans="1:6" ht="15">
      <c r="A261" s="156"/>
      <c r="B261" s="157" t="s">
        <v>903</v>
      </c>
      <c r="C261" s="716"/>
      <c r="D261" s="717"/>
      <c r="E261" s="150"/>
      <c r="F261" s="717"/>
    </row>
    <row r="262" spans="1:6" ht="15">
      <c r="A262" s="156"/>
      <c r="B262" s="157" t="s">
        <v>904</v>
      </c>
      <c r="C262" s="716"/>
      <c r="D262" s="717"/>
      <c r="E262" s="150"/>
      <c r="F262" s="717"/>
    </row>
    <row r="263" spans="1:6" ht="15">
      <c r="A263" s="156"/>
      <c r="B263" s="157" t="s">
        <v>905</v>
      </c>
      <c r="C263" s="716"/>
      <c r="D263" s="717"/>
      <c r="E263" s="150"/>
      <c r="F263" s="717"/>
    </row>
    <row r="264" spans="1:6" ht="15">
      <c r="A264" s="156"/>
      <c r="B264" s="157" t="s">
        <v>906</v>
      </c>
      <c r="C264" s="716"/>
      <c r="D264" s="717"/>
      <c r="E264" s="150"/>
      <c r="F264" s="717"/>
    </row>
    <row r="265" spans="1:6" ht="15">
      <c r="A265" s="156"/>
      <c r="B265" s="157" t="s">
        <v>907</v>
      </c>
      <c r="C265" s="716"/>
      <c r="D265" s="717"/>
      <c r="E265" s="150"/>
      <c r="F265" s="717"/>
    </row>
    <row r="266" spans="1:6" ht="15">
      <c r="A266" s="156"/>
      <c r="B266" s="157" t="s">
        <v>908</v>
      </c>
      <c r="C266" s="716"/>
      <c r="D266" s="717"/>
      <c r="E266" s="150"/>
      <c r="F266" s="717"/>
    </row>
    <row r="267" spans="1:6" ht="15">
      <c r="A267" s="156"/>
      <c r="B267" s="157" t="s">
        <v>909</v>
      </c>
      <c r="C267" s="716"/>
      <c r="D267" s="717"/>
      <c r="E267" s="150"/>
      <c r="F267" s="717"/>
    </row>
    <row r="268" spans="1:6" ht="15">
      <c r="A268" s="156"/>
      <c r="B268" s="157" t="s">
        <v>910</v>
      </c>
      <c r="C268" s="716"/>
      <c r="D268" s="717"/>
      <c r="E268" s="150"/>
      <c r="F268" s="717"/>
    </row>
    <row r="269" spans="1:6" ht="15">
      <c r="A269" s="156"/>
      <c r="B269" s="157" t="s">
        <v>911</v>
      </c>
      <c r="C269" s="716"/>
      <c r="D269" s="717"/>
      <c r="E269" s="150"/>
      <c r="F269" s="717"/>
    </row>
    <row r="270" spans="1:6" ht="15">
      <c r="A270" s="156"/>
      <c r="B270" s="157" t="s">
        <v>912</v>
      </c>
      <c r="C270" s="716"/>
      <c r="D270" s="717"/>
      <c r="E270" s="150"/>
      <c r="F270" s="717"/>
    </row>
    <row r="271" spans="1:6" ht="15">
      <c r="A271" s="156"/>
      <c r="B271" s="157" t="s">
        <v>913</v>
      </c>
      <c r="C271" s="716"/>
      <c r="D271" s="717"/>
      <c r="E271" s="150"/>
      <c r="F271" s="717"/>
    </row>
    <row r="272" spans="1:6" ht="242.25" customHeight="1">
      <c r="A272" s="156"/>
      <c r="B272" s="157" t="s">
        <v>914</v>
      </c>
      <c r="C272" s="716"/>
      <c r="D272" s="717"/>
      <c r="E272" s="150"/>
      <c r="F272" s="717"/>
    </row>
    <row r="273" spans="1:6" ht="120">
      <c r="A273" s="156"/>
      <c r="B273" s="157" t="s">
        <v>915</v>
      </c>
      <c r="C273" s="716"/>
      <c r="D273" s="717"/>
      <c r="E273" s="150"/>
      <c r="F273" s="717"/>
    </row>
    <row r="274" spans="1:6" ht="15">
      <c r="A274" s="156"/>
      <c r="B274" s="157" t="s">
        <v>916</v>
      </c>
      <c r="C274" s="716"/>
      <c r="D274" s="717"/>
      <c r="E274" s="150"/>
      <c r="F274" s="717"/>
    </row>
    <row r="275" spans="1:6" ht="15">
      <c r="A275" s="156"/>
      <c r="B275" s="157" t="s">
        <v>917</v>
      </c>
      <c r="C275" s="716"/>
      <c r="D275" s="717"/>
      <c r="E275" s="150"/>
      <c r="F275" s="717"/>
    </row>
    <row r="276" spans="1:6" ht="15">
      <c r="A276" s="156"/>
      <c r="B276" s="157" t="s">
        <v>918</v>
      </c>
      <c r="C276" s="716"/>
      <c r="D276" s="717"/>
      <c r="E276" s="150"/>
      <c r="F276" s="717"/>
    </row>
    <row r="277" spans="1:6" ht="15">
      <c r="A277" s="156"/>
      <c r="B277" s="157" t="s">
        <v>919</v>
      </c>
      <c r="C277" s="716"/>
      <c r="D277" s="717"/>
      <c r="E277" s="150"/>
      <c r="F277" s="717"/>
    </row>
    <row r="278" spans="1:6" ht="15">
      <c r="A278" s="156"/>
      <c r="B278" s="157" t="s">
        <v>920</v>
      </c>
      <c r="C278" s="716"/>
      <c r="D278" s="717"/>
      <c r="E278" s="150"/>
      <c r="F278" s="717"/>
    </row>
    <row r="279" spans="1:6" ht="15">
      <c r="A279" s="156"/>
      <c r="B279" s="157" t="s">
        <v>921</v>
      </c>
      <c r="C279" s="716"/>
      <c r="D279" s="717"/>
      <c r="E279" s="150"/>
      <c r="F279" s="717"/>
    </row>
    <row r="280" spans="1:6" ht="15">
      <c r="A280" s="156"/>
      <c r="B280" s="157" t="s">
        <v>922</v>
      </c>
      <c r="C280" s="716"/>
      <c r="D280" s="717"/>
      <c r="E280" s="150"/>
      <c r="F280" s="717"/>
    </row>
    <row r="281" spans="1:6" ht="15">
      <c r="A281" s="156"/>
      <c r="B281" s="157" t="s">
        <v>923</v>
      </c>
      <c r="C281" s="716"/>
      <c r="D281" s="717"/>
      <c r="E281" s="150"/>
      <c r="F281" s="717"/>
    </row>
    <row r="282" spans="1:6" ht="15">
      <c r="A282" s="156"/>
      <c r="B282" s="157" t="s">
        <v>924</v>
      </c>
      <c r="C282" s="716"/>
      <c r="D282" s="717"/>
      <c r="E282" s="150"/>
      <c r="F282" s="717"/>
    </row>
    <row r="283" spans="1:6" ht="15">
      <c r="A283" s="156"/>
      <c r="B283" s="157" t="s">
        <v>925</v>
      </c>
      <c r="C283" s="205" t="s">
        <v>170</v>
      </c>
      <c r="D283" s="721">
        <v>1</v>
      </c>
      <c r="E283" s="742"/>
      <c r="F283" s="154">
        <f>D283*E283</f>
        <v>0</v>
      </c>
    </row>
    <row r="284" spans="1:6" ht="15">
      <c r="A284" s="156"/>
      <c r="B284" s="157"/>
      <c r="C284" s="716"/>
      <c r="D284" s="717"/>
      <c r="E284" s="150"/>
      <c r="F284" s="717"/>
    </row>
    <row r="285" spans="1:6" ht="30">
      <c r="A285" s="722" t="s">
        <v>1286</v>
      </c>
      <c r="B285" s="237" t="s">
        <v>926</v>
      </c>
      <c r="C285" s="205"/>
      <c r="E285" s="150"/>
      <c r="F285" s="717"/>
    </row>
    <row r="286" spans="1:6" ht="15">
      <c r="A286" s="713"/>
      <c r="B286" s="237" t="s">
        <v>927</v>
      </c>
      <c r="C286" s="205"/>
      <c r="E286" s="150"/>
      <c r="F286" s="717"/>
    </row>
    <row r="287" spans="1:6" ht="15">
      <c r="A287" s="713"/>
      <c r="B287" s="237" t="s">
        <v>928</v>
      </c>
      <c r="C287" s="205"/>
      <c r="E287" s="150"/>
      <c r="F287" s="717"/>
    </row>
    <row r="288" spans="1:6" ht="15">
      <c r="A288" s="713"/>
      <c r="B288" s="237" t="s">
        <v>929</v>
      </c>
      <c r="C288" s="205"/>
      <c r="E288" s="150"/>
      <c r="F288" s="717"/>
    </row>
    <row r="289" spans="1:6" ht="15">
      <c r="A289" s="713"/>
      <c r="B289" s="237" t="s">
        <v>930</v>
      </c>
      <c r="C289" s="205"/>
      <c r="E289" s="150"/>
      <c r="F289" s="717"/>
    </row>
    <row r="290" spans="1:6" ht="15">
      <c r="A290" s="713"/>
      <c r="B290" s="237" t="s">
        <v>931</v>
      </c>
      <c r="C290" s="205"/>
      <c r="E290" s="150"/>
      <c r="F290" s="717"/>
    </row>
    <row r="291" spans="1:6" ht="15">
      <c r="A291" s="713"/>
      <c r="B291" s="237" t="s">
        <v>932</v>
      </c>
      <c r="C291" s="205"/>
      <c r="E291" s="150"/>
      <c r="F291" s="717"/>
    </row>
    <row r="292" spans="1:6" ht="15">
      <c r="A292" s="713"/>
      <c r="B292" s="237" t="s">
        <v>933</v>
      </c>
      <c r="C292" s="205"/>
      <c r="E292" s="150"/>
      <c r="F292" s="717"/>
    </row>
    <row r="293" spans="1:6" ht="15">
      <c r="A293" s="713"/>
      <c r="B293" s="237" t="s">
        <v>934</v>
      </c>
      <c r="C293" s="205"/>
      <c r="E293" s="150"/>
      <c r="F293" s="717"/>
    </row>
    <row r="294" spans="1:6" ht="15">
      <c r="A294" s="713"/>
      <c r="B294" s="237" t="s">
        <v>935</v>
      </c>
      <c r="C294" s="205"/>
      <c r="E294" s="150"/>
      <c r="F294" s="717"/>
    </row>
    <row r="295" spans="1:6" ht="15">
      <c r="A295" s="713"/>
      <c r="B295" s="237" t="s">
        <v>936</v>
      </c>
      <c r="C295" s="205"/>
      <c r="E295" s="150"/>
      <c r="F295" s="717"/>
    </row>
    <row r="296" spans="1:6" ht="15">
      <c r="A296" s="713"/>
      <c r="B296" s="237" t="s">
        <v>937</v>
      </c>
      <c r="C296" s="205"/>
      <c r="E296" s="150"/>
      <c r="F296" s="717"/>
    </row>
    <row r="297" spans="1:6" ht="15">
      <c r="A297" s="713"/>
      <c r="B297" s="237" t="s">
        <v>938</v>
      </c>
      <c r="C297" s="205"/>
      <c r="E297" s="150"/>
      <c r="F297" s="717"/>
    </row>
    <row r="298" spans="1:6" ht="30">
      <c r="A298" s="713"/>
      <c r="B298" s="237" t="s">
        <v>939</v>
      </c>
      <c r="C298" s="205"/>
      <c r="E298" s="150"/>
      <c r="F298" s="717"/>
    </row>
    <row r="299" spans="1:6" ht="15">
      <c r="A299" s="713"/>
      <c r="B299" s="237" t="s">
        <v>884</v>
      </c>
      <c r="C299" s="205" t="s">
        <v>416</v>
      </c>
      <c r="D299" s="721">
        <v>10</v>
      </c>
      <c r="E299" s="742"/>
      <c r="F299" s="153">
        <f>D299*E299</f>
        <v>0</v>
      </c>
    </row>
    <row r="300" spans="1:6" ht="15">
      <c r="A300" s="713"/>
      <c r="B300" s="237" t="s">
        <v>940</v>
      </c>
      <c r="C300" s="205" t="s">
        <v>416</v>
      </c>
      <c r="D300" s="721">
        <v>1</v>
      </c>
      <c r="E300" s="742"/>
      <c r="F300" s="153">
        <f>D300*E300</f>
        <v>0</v>
      </c>
    </row>
    <row r="301" spans="1:6" ht="15">
      <c r="A301" s="713"/>
      <c r="B301" s="237" t="s">
        <v>835</v>
      </c>
      <c r="C301" s="205"/>
      <c r="E301" s="150"/>
      <c r="F301" s="717"/>
    </row>
    <row r="302" spans="1:6" ht="15">
      <c r="A302" s="713"/>
      <c r="C302" s="205"/>
      <c r="E302" s="150"/>
      <c r="F302" s="717"/>
    </row>
    <row r="303" spans="1:6" ht="30">
      <c r="A303" s="722" t="s">
        <v>1287</v>
      </c>
      <c r="B303" s="237" t="s">
        <v>832</v>
      </c>
      <c r="C303" s="205"/>
      <c r="E303" s="150"/>
      <c r="F303" s="717"/>
    </row>
    <row r="304" spans="1:6" ht="15">
      <c r="A304" s="713"/>
      <c r="B304" s="237" t="s">
        <v>884</v>
      </c>
      <c r="C304" s="205" t="s">
        <v>416</v>
      </c>
      <c r="D304" s="721">
        <v>10</v>
      </c>
      <c r="E304" s="742"/>
      <c r="F304" s="153">
        <f>D304*E304</f>
        <v>0</v>
      </c>
    </row>
    <row r="305" spans="1:6" ht="15">
      <c r="A305" s="713"/>
      <c r="B305" s="237" t="s">
        <v>940</v>
      </c>
      <c r="C305" s="205" t="s">
        <v>416</v>
      </c>
      <c r="D305" s="721">
        <v>1</v>
      </c>
      <c r="E305" s="742"/>
      <c r="F305" s="153">
        <f>D305*E305</f>
        <v>0</v>
      </c>
    </row>
    <row r="306" spans="1:6" ht="15">
      <c r="A306" s="713"/>
      <c r="C306" s="205"/>
      <c r="E306" s="150"/>
      <c r="F306" s="717"/>
    </row>
    <row r="307" spans="1:6" ht="90">
      <c r="A307" s="156" t="s">
        <v>1288</v>
      </c>
      <c r="B307" s="157" t="s">
        <v>941</v>
      </c>
      <c r="C307" s="716"/>
      <c r="D307" s="717"/>
      <c r="F307" s="717"/>
    </row>
    <row r="308" spans="1:6" ht="15">
      <c r="A308" s="156"/>
      <c r="B308" s="157" t="s">
        <v>942</v>
      </c>
      <c r="C308" s="716"/>
      <c r="D308" s="717"/>
      <c r="F308" s="717"/>
    </row>
    <row r="309" spans="1:6" ht="60">
      <c r="A309" s="156"/>
      <c r="B309" s="157" t="s">
        <v>943</v>
      </c>
      <c r="C309" s="716"/>
      <c r="D309" s="717"/>
      <c r="F309" s="717"/>
    </row>
    <row r="310" spans="1:6" ht="15">
      <c r="A310" s="156"/>
      <c r="B310" s="157" t="s">
        <v>944</v>
      </c>
      <c r="C310" s="205"/>
      <c r="E310" s="150"/>
      <c r="F310" s="717"/>
    </row>
    <row r="311" spans="1:6" ht="15">
      <c r="A311" s="156"/>
      <c r="B311" s="157" t="s">
        <v>945</v>
      </c>
      <c r="C311" s="205"/>
      <c r="E311" s="150"/>
      <c r="F311" s="717"/>
    </row>
    <row r="312" spans="1:6" ht="15">
      <c r="A312" s="156"/>
      <c r="B312" s="157" t="s">
        <v>946</v>
      </c>
      <c r="C312" s="205"/>
      <c r="E312" s="150"/>
      <c r="F312" s="717"/>
    </row>
    <row r="313" spans="1:6" ht="15">
      <c r="A313" s="713"/>
      <c r="B313" s="237" t="s">
        <v>947</v>
      </c>
      <c r="C313" s="205" t="s">
        <v>388</v>
      </c>
      <c r="D313" s="721">
        <v>490</v>
      </c>
      <c r="E313" s="742"/>
      <c r="F313" s="153">
        <f>D313*E313</f>
        <v>0</v>
      </c>
    </row>
    <row r="314" spans="1:6" ht="15">
      <c r="A314" s="713"/>
      <c r="B314" s="237" t="s">
        <v>948</v>
      </c>
      <c r="C314" s="205" t="s">
        <v>388</v>
      </c>
      <c r="D314" s="721">
        <v>153</v>
      </c>
      <c r="E314" s="742"/>
      <c r="F314" s="153">
        <f>D314*E314</f>
        <v>0</v>
      </c>
    </row>
    <row r="315" spans="1:6" ht="15">
      <c r="A315" s="713"/>
      <c r="B315" s="237" t="s">
        <v>949</v>
      </c>
      <c r="C315" s="205" t="s">
        <v>388</v>
      </c>
      <c r="D315" s="721">
        <v>24</v>
      </c>
      <c r="E315" s="742"/>
      <c r="F315" s="153">
        <f>D315*E315</f>
        <v>0</v>
      </c>
    </row>
    <row r="316" spans="1:6" ht="15">
      <c r="A316" s="156"/>
      <c r="B316" s="157" t="s">
        <v>950</v>
      </c>
      <c r="C316" s="205"/>
      <c r="E316" s="150"/>
      <c r="F316" s="717"/>
    </row>
    <row r="317" spans="1:6" ht="15">
      <c r="A317" s="713"/>
      <c r="B317" s="237" t="s">
        <v>951</v>
      </c>
      <c r="C317" s="205" t="s">
        <v>388</v>
      </c>
      <c r="D317" s="721">
        <v>26</v>
      </c>
      <c r="E317" s="742"/>
      <c r="F317" s="153">
        <f>D317*E317</f>
        <v>0</v>
      </c>
    </row>
    <row r="318" spans="1:6" ht="15">
      <c r="A318" s="713"/>
      <c r="C318" s="205"/>
      <c r="E318" s="150"/>
      <c r="F318" s="717"/>
    </row>
    <row r="319" spans="1:6" ht="60">
      <c r="A319" s="722" t="s">
        <v>1289</v>
      </c>
      <c r="B319" s="237" t="s">
        <v>952</v>
      </c>
      <c r="C319" s="205"/>
      <c r="E319" s="150"/>
      <c r="F319" s="717"/>
    </row>
    <row r="320" spans="1:6" ht="122.25" customHeight="1">
      <c r="A320" s="713"/>
      <c r="B320" s="237" t="s">
        <v>1005</v>
      </c>
      <c r="C320" s="205"/>
      <c r="E320" s="150"/>
      <c r="F320" s="717"/>
    </row>
    <row r="321" spans="1:6" ht="15">
      <c r="A321" s="713"/>
      <c r="B321" s="237" t="s">
        <v>844</v>
      </c>
      <c r="C321" s="205" t="s">
        <v>388</v>
      </c>
      <c r="D321" s="721">
        <v>54</v>
      </c>
      <c r="E321" s="742"/>
      <c r="F321" s="153">
        <f>D321*E321</f>
        <v>0</v>
      </c>
    </row>
    <row r="322" spans="1:6" ht="15">
      <c r="A322" s="713"/>
      <c r="B322" s="237" t="s">
        <v>953</v>
      </c>
      <c r="C322" s="205"/>
      <c r="E322" s="150"/>
      <c r="F322" s="717"/>
    </row>
    <row r="323" spans="1:6" ht="15">
      <c r="A323" s="713"/>
      <c r="C323" s="205"/>
      <c r="E323" s="150"/>
      <c r="F323" s="717"/>
    </row>
    <row r="324" spans="1:6" ht="75">
      <c r="A324" s="722" t="s">
        <v>1290</v>
      </c>
      <c r="B324" s="237" t="s">
        <v>954</v>
      </c>
      <c r="C324" s="205"/>
      <c r="E324" s="150"/>
      <c r="F324" s="717"/>
    </row>
    <row r="325" spans="1:6" ht="15">
      <c r="A325" s="713"/>
      <c r="B325" s="237" t="s">
        <v>955</v>
      </c>
      <c r="C325" s="205" t="s">
        <v>388</v>
      </c>
      <c r="D325" s="721">
        <v>106</v>
      </c>
      <c r="E325" s="742"/>
      <c r="F325" s="153">
        <f>D325*E325</f>
        <v>0</v>
      </c>
    </row>
    <row r="326" spans="1:6" ht="15">
      <c r="A326" s="713"/>
      <c r="B326" s="237" t="s">
        <v>956</v>
      </c>
      <c r="C326" s="205" t="s">
        <v>388</v>
      </c>
      <c r="D326" s="721">
        <v>12</v>
      </c>
      <c r="E326" s="742"/>
      <c r="F326" s="153">
        <f>D326*E326</f>
        <v>0</v>
      </c>
    </row>
    <row r="327" spans="1:6" ht="15">
      <c r="A327" s="713"/>
      <c r="C327" s="205"/>
      <c r="E327" s="150"/>
      <c r="F327" s="717"/>
    </row>
    <row r="328" spans="1:6" ht="15">
      <c r="A328" s="722" t="s">
        <v>1291</v>
      </c>
      <c r="B328" s="237" t="s">
        <v>957</v>
      </c>
      <c r="C328" s="205"/>
      <c r="E328" s="150"/>
      <c r="F328" s="717"/>
    </row>
    <row r="329" spans="1:6" ht="15.75">
      <c r="A329" s="713"/>
      <c r="B329" s="237" t="s">
        <v>958</v>
      </c>
      <c r="C329" s="205" t="s">
        <v>1342</v>
      </c>
      <c r="D329" s="721">
        <v>12</v>
      </c>
      <c r="E329" s="742"/>
      <c r="F329" s="153">
        <f>D329*E329</f>
        <v>0</v>
      </c>
    </row>
    <row r="330" spans="1:6" ht="15">
      <c r="A330" s="713"/>
      <c r="C330" s="205"/>
      <c r="E330" s="150"/>
      <c r="F330" s="717"/>
    </row>
    <row r="331" spans="1:6" ht="193.5" customHeight="1">
      <c r="A331" s="722" t="s">
        <v>1292</v>
      </c>
      <c r="B331" s="231" t="s">
        <v>959</v>
      </c>
      <c r="C331" s="205"/>
      <c r="E331" s="150"/>
      <c r="F331" s="717"/>
    </row>
    <row r="332" spans="1:6" ht="15">
      <c r="A332" s="156"/>
      <c r="B332" s="157" t="s">
        <v>960</v>
      </c>
      <c r="C332" s="205"/>
      <c r="E332" s="150"/>
      <c r="F332" s="717"/>
    </row>
    <row r="333" spans="1:6" ht="15">
      <c r="A333" s="713"/>
      <c r="B333" s="237" t="s">
        <v>961</v>
      </c>
      <c r="C333" s="205"/>
      <c r="E333" s="150"/>
      <c r="F333" s="717"/>
    </row>
    <row r="334" spans="1:6" ht="15">
      <c r="A334" s="713"/>
      <c r="B334" s="237" t="s">
        <v>844</v>
      </c>
      <c r="C334" s="205" t="s">
        <v>388</v>
      </c>
      <c r="D334" s="721">
        <v>54</v>
      </c>
      <c r="E334" s="742"/>
      <c r="F334" s="153">
        <f>D334*E334</f>
        <v>0</v>
      </c>
    </row>
    <row r="335" spans="1:6" ht="15">
      <c r="A335" s="713"/>
      <c r="C335" s="205"/>
      <c r="E335" s="150"/>
      <c r="F335" s="717"/>
    </row>
    <row r="336" spans="1:6" ht="60">
      <c r="A336" s="722" t="s">
        <v>1293</v>
      </c>
      <c r="B336" s="237" t="s">
        <v>962</v>
      </c>
      <c r="C336" s="205"/>
      <c r="E336" s="150"/>
      <c r="F336" s="717"/>
    </row>
    <row r="337" spans="1:6" ht="15">
      <c r="A337" s="713"/>
      <c r="B337" s="237" t="s">
        <v>963</v>
      </c>
      <c r="C337" s="205" t="s">
        <v>170</v>
      </c>
      <c r="D337" s="721">
        <v>5</v>
      </c>
      <c r="E337" s="742"/>
      <c r="F337" s="153">
        <f>D337*E337</f>
        <v>0</v>
      </c>
    </row>
    <row r="338" spans="1:6" ht="15">
      <c r="A338" s="713"/>
      <c r="C338" s="205"/>
      <c r="E338" s="150"/>
      <c r="F338" s="717"/>
    </row>
    <row r="339" spans="1:6" ht="45">
      <c r="A339" s="722" t="s">
        <v>1294</v>
      </c>
      <c r="B339" s="237" t="s">
        <v>1295</v>
      </c>
      <c r="C339" s="205" t="s">
        <v>494</v>
      </c>
      <c r="D339" s="721">
        <v>12</v>
      </c>
      <c r="E339" s="742"/>
      <c r="F339" s="153">
        <f>D339*E339</f>
        <v>0</v>
      </c>
    </row>
    <row r="340" spans="1:6" ht="15">
      <c r="A340" s="713"/>
      <c r="C340" s="205"/>
      <c r="E340" s="150"/>
      <c r="F340" s="717"/>
    </row>
    <row r="341" spans="1:6" ht="30">
      <c r="A341" s="722" t="s">
        <v>1296</v>
      </c>
      <c r="B341" s="237" t="s">
        <v>1297</v>
      </c>
      <c r="C341" s="205" t="s">
        <v>494</v>
      </c>
      <c r="D341" s="721">
        <v>38</v>
      </c>
      <c r="E341" s="742"/>
      <c r="F341" s="153">
        <f>D341*E341</f>
        <v>0</v>
      </c>
    </row>
    <row r="342" spans="1:6" ht="15">
      <c r="A342" s="713"/>
      <c r="C342" s="205"/>
      <c r="E342" s="150"/>
      <c r="F342" s="717"/>
    </row>
    <row r="343" spans="1:6" ht="77.25" customHeight="1">
      <c r="A343" s="722" t="s">
        <v>1298</v>
      </c>
      <c r="B343" s="237" t="s">
        <v>1299</v>
      </c>
      <c r="C343" s="205" t="s">
        <v>170</v>
      </c>
      <c r="D343" s="721">
        <v>1</v>
      </c>
      <c r="E343" s="742"/>
      <c r="F343" s="153">
        <f>D343*E343</f>
        <v>0</v>
      </c>
    </row>
    <row r="344" spans="1:6" ht="15">
      <c r="A344" s="713"/>
      <c r="C344" s="205"/>
      <c r="E344" s="150"/>
      <c r="F344" s="717"/>
    </row>
    <row r="345" spans="1:6" ht="15">
      <c r="A345" s="713"/>
      <c r="C345" s="205"/>
      <c r="E345" s="150"/>
      <c r="F345" s="717"/>
    </row>
    <row r="346" spans="1:6" ht="15">
      <c r="A346" s="723" t="s">
        <v>497</v>
      </c>
      <c r="B346" s="728" t="s">
        <v>964</v>
      </c>
      <c r="C346" s="729"/>
      <c r="D346" s="730"/>
      <c r="E346" s="168"/>
      <c r="F346" s="725">
        <f>SUBTOTAL(9,F347:F442)</f>
        <v>0</v>
      </c>
    </row>
    <row r="347" spans="1:6" ht="180">
      <c r="A347" s="156" t="s">
        <v>1300</v>
      </c>
      <c r="B347" s="157" t="s">
        <v>965</v>
      </c>
      <c r="C347" s="731"/>
      <c r="D347" s="732"/>
      <c r="E347" s="158"/>
      <c r="F347" s="104"/>
    </row>
    <row r="348" spans="1:6" ht="15">
      <c r="A348" s="156"/>
      <c r="B348" s="157" t="s">
        <v>966</v>
      </c>
      <c r="C348" s="205" t="s">
        <v>416</v>
      </c>
      <c r="D348" s="721">
        <v>18</v>
      </c>
      <c r="E348" s="742"/>
      <c r="F348" s="154">
        <f>+E348*D348</f>
        <v>0</v>
      </c>
    </row>
    <row r="349" spans="1:6" ht="15">
      <c r="A349" s="156"/>
      <c r="B349" s="157" t="s">
        <v>967</v>
      </c>
      <c r="C349" s="205" t="s">
        <v>416</v>
      </c>
      <c r="D349" s="721">
        <v>18</v>
      </c>
      <c r="E349" s="742"/>
      <c r="F349" s="154">
        <f>+E349*D349</f>
        <v>0</v>
      </c>
    </row>
    <row r="350" spans="1:6" ht="15">
      <c r="A350" s="156"/>
      <c r="B350" s="157" t="s">
        <v>968</v>
      </c>
      <c r="C350" s="205" t="s">
        <v>416</v>
      </c>
      <c r="D350" s="721">
        <v>18</v>
      </c>
      <c r="E350" s="742"/>
      <c r="F350" s="154">
        <f>+E350*D350</f>
        <v>0</v>
      </c>
    </row>
    <row r="351" spans="1:6" ht="15">
      <c r="A351" s="156"/>
      <c r="B351" s="157" t="s">
        <v>969</v>
      </c>
      <c r="C351" s="205" t="s">
        <v>416</v>
      </c>
      <c r="D351" s="721">
        <v>18</v>
      </c>
      <c r="E351" s="742"/>
      <c r="F351" s="154">
        <f>+E351*D351</f>
        <v>0</v>
      </c>
    </row>
    <row r="352" spans="1:6" ht="15">
      <c r="A352" s="156"/>
      <c r="B352" s="157"/>
      <c r="C352" s="731"/>
      <c r="D352" s="732"/>
      <c r="E352" s="159"/>
      <c r="F352" s="105"/>
    </row>
    <row r="353" spans="1:6" ht="93" customHeight="1">
      <c r="A353" s="156" t="s">
        <v>1301</v>
      </c>
      <c r="B353" s="157" t="s">
        <v>970</v>
      </c>
      <c r="C353" s="716"/>
      <c r="D353" s="717"/>
      <c r="E353" s="150"/>
      <c r="F353" s="717"/>
    </row>
    <row r="354" spans="1:3" ht="15">
      <c r="A354" s="156"/>
      <c r="B354" s="157" t="s">
        <v>971</v>
      </c>
      <c r="C354" s="205"/>
    </row>
    <row r="355" spans="1:6" ht="15">
      <c r="A355" s="156"/>
      <c r="B355" s="157" t="s">
        <v>972</v>
      </c>
      <c r="C355" s="205" t="s">
        <v>416</v>
      </c>
      <c r="D355" s="721">
        <v>6</v>
      </c>
      <c r="E355" s="742"/>
      <c r="F355" s="154">
        <f>D355*E355</f>
        <v>0</v>
      </c>
    </row>
    <row r="356" spans="1:6" ht="15">
      <c r="A356" s="156"/>
      <c r="B356" s="157" t="s">
        <v>973</v>
      </c>
      <c r="C356" s="205" t="s">
        <v>416</v>
      </c>
      <c r="D356" s="721">
        <v>7</v>
      </c>
      <c r="E356" s="742"/>
      <c r="F356" s="154">
        <f>D356*E356</f>
        <v>0</v>
      </c>
    </row>
    <row r="357" spans="1:6" ht="15">
      <c r="A357" s="156"/>
      <c r="B357" s="157" t="s">
        <v>974</v>
      </c>
      <c r="C357" s="205" t="s">
        <v>416</v>
      </c>
      <c r="D357" s="721">
        <v>5</v>
      </c>
      <c r="E357" s="742"/>
      <c r="F357" s="154">
        <f>D357*E357</f>
        <v>0</v>
      </c>
    </row>
    <row r="358" spans="1:6" ht="15">
      <c r="A358" s="156"/>
      <c r="B358" s="157"/>
      <c r="C358" s="716"/>
      <c r="D358" s="717"/>
      <c r="E358" s="150"/>
      <c r="F358" s="717"/>
    </row>
    <row r="359" spans="1:6" ht="45">
      <c r="A359" s="156" t="s">
        <v>1302</v>
      </c>
      <c r="B359" s="157" t="s">
        <v>975</v>
      </c>
      <c r="C359" s="716"/>
      <c r="D359" s="717"/>
      <c r="E359" s="160"/>
      <c r="F359" s="717"/>
    </row>
    <row r="360" spans="1:6" ht="15">
      <c r="A360" s="156"/>
      <c r="B360" s="157" t="s">
        <v>976</v>
      </c>
      <c r="C360" s="716"/>
      <c r="D360" s="717"/>
      <c r="E360" s="161"/>
      <c r="F360" s="717"/>
    </row>
    <row r="361" spans="1:6" ht="15">
      <c r="A361" s="156"/>
      <c r="B361" s="157" t="s">
        <v>977</v>
      </c>
      <c r="C361" s="716"/>
      <c r="D361" s="717"/>
      <c r="E361" s="161"/>
      <c r="F361" s="717"/>
    </row>
    <row r="362" spans="1:6" ht="15">
      <c r="A362" s="156"/>
      <c r="B362" s="157" t="s">
        <v>978</v>
      </c>
      <c r="C362" s="716"/>
      <c r="D362" s="717"/>
      <c r="E362" s="161"/>
      <c r="F362" s="717"/>
    </row>
    <row r="363" spans="1:6" ht="15">
      <c r="A363" s="156"/>
      <c r="B363" s="157" t="s">
        <v>979</v>
      </c>
      <c r="C363" s="205" t="s">
        <v>416</v>
      </c>
      <c r="D363" s="721">
        <v>14</v>
      </c>
      <c r="E363" s="742"/>
      <c r="F363" s="154">
        <f>D363*E363</f>
        <v>0</v>
      </c>
    </row>
    <row r="364" spans="1:6" ht="15">
      <c r="A364" s="156"/>
      <c r="B364" s="157"/>
      <c r="C364" s="716"/>
      <c r="D364" s="717"/>
      <c r="E364" s="160"/>
      <c r="F364" s="717"/>
    </row>
    <row r="365" spans="1:6" ht="45">
      <c r="A365" s="722" t="s">
        <v>1303</v>
      </c>
      <c r="B365" s="727" t="s">
        <v>980</v>
      </c>
      <c r="C365" s="205" t="s">
        <v>416</v>
      </c>
      <c r="D365" s="721">
        <v>18</v>
      </c>
      <c r="E365" s="742"/>
      <c r="F365" s="154">
        <f>D365*E365</f>
        <v>0</v>
      </c>
    </row>
    <row r="366" spans="1:6" ht="15">
      <c r="A366" s="733"/>
      <c r="B366" s="727"/>
      <c r="C366" s="716"/>
      <c r="D366" s="717"/>
      <c r="E366" s="160"/>
      <c r="F366" s="717"/>
    </row>
    <row r="367" spans="1:5" ht="45">
      <c r="A367" s="722" t="s">
        <v>1304</v>
      </c>
      <c r="B367" s="727" t="s">
        <v>981</v>
      </c>
      <c r="C367" s="205"/>
      <c r="E367" s="150"/>
    </row>
    <row r="368" spans="1:6" ht="15">
      <c r="A368" s="713"/>
      <c r="B368" s="727" t="s">
        <v>982</v>
      </c>
      <c r="C368" s="205"/>
      <c r="E368" s="150"/>
      <c r="F368" s="154"/>
    </row>
    <row r="369" spans="1:6" ht="15">
      <c r="A369" s="713"/>
      <c r="B369" s="727" t="s">
        <v>983</v>
      </c>
      <c r="C369" s="205" t="s">
        <v>416</v>
      </c>
      <c r="D369" s="721">
        <v>7</v>
      </c>
      <c r="E369" s="742"/>
      <c r="F369" s="154">
        <f>+E369*D369</f>
        <v>0</v>
      </c>
    </row>
    <row r="370" spans="1:6" ht="15">
      <c r="A370" s="713"/>
      <c r="B370" s="727" t="s">
        <v>984</v>
      </c>
      <c r="C370" s="205"/>
      <c r="E370" s="150"/>
      <c r="F370" s="154"/>
    </row>
    <row r="371" spans="1:6" ht="15">
      <c r="A371" s="713"/>
      <c r="B371" s="727" t="s">
        <v>985</v>
      </c>
      <c r="C371" s="205" t="s">
        <v>416</v>
      </c>
      <c r="D371" s="721">
        <v>2</v>
      </c>
      <c r="E371" s="742"/>
      <c r="F371" s="154">
        <f>+E371*D371</f>
        <v>0</v>
      </c>
    </row>
    <row r="372" spans="1:6" ht="15">
      <c r="A372" s="713"/>
      <c r="B372" s="727" t="s">
        <v>986</v>
      </c>
      <c r="C372" s="205"/>
      <c r="E372" s="150"/>
      <c r="F372" s="154"/>
    </row>
    <row r="373" spans="1:6" ht="15">
      <c r="A373" s="713"/>
      <c r="B373" s="727" t="s">
        <v>985</v>
      </c>
      <c r="C373" s="205" t="s">
        <v>416</v>
      </c>
      <c r="D373" s="721">
        <v>9</v>
      </c>
      <c r="E373" s="742"/>
      <c r="F373" s="154">
        <f>+E373*D373</f>
        <v>0</v>
      </c>
    </row>
    <row r="374" spans="1:6" ht="15">
      <c r="A374" s="722"/>
      <c r="C374" s="205"/>
      <c r="E374" s="150"/>
      <c r="F374" s="717"/>
    </row>
    <row r="375" spans="1:6" ht="60">
      <c r="A375" s="734" t="s">
        <v>1305</v>
      </c>
      <c r="B375" s="237" t="s">
        <v>987</v>
      </c>
      <c r="C375" s="205" t="s">
        <v>170</v>
      </c>
      <c r="D375" s="721">
        <v>18</v>
      </c>
      <c r="E375" s="742"/>
      <c r="F375" s="154">
        <f>D375*E375</f>
        <v>0</v>
      </c>
    </row>
    <row r="376" spans="1:6" ht="15">
      <c r="A376" s="713"/>
      <c r="C376" s="205"/>
      <c r="E376" s="150"/>
      <c r="F376" s="717"/>
    </row>
    <row r="377" spans="1:6" ht="45">
      <c r="A377" s="722" t="s">
        <v>1306</v>
      </c>
      <c r="B377" s="237" t="s">
        <v>988</v>
      </c>
      <c r="C377" s="205"/>
      <c r="E377" s="150"/>
      <c r="F377" s="717"/>
    </row>
    <row r="378" spans="1:6" ht="18.75" customHeight="1">
      <c r="A378" s="713"/>
      <c r="B378" s="237" t="s">
        <v>989</v>
      </c>
      <c r="C378" s="205"/>
      <c r="E378" s="150"/>
      <c r="F378" s="717"/>
    </row>
    <row r="379" spans="1:6" ht="15">
      <c r="A379" s="713"/>
      <c r="B379" s="237" t="s">
        <v>990</v>
      </c>
      <c r="C379" s="205" t="s">
        <v>416</v>
      </c>
      <c r="D379" s="721">
        <v>5</v>
      </c>
      <c r="E379" s="742"/>
      <c r="F379" s="154">
        <f>D379*E379</f>
        <v>0</v>
      </c>
    </row>
    <row r="380" spans="1:6" ht="15">
      <c r="A380" s="713"/>
      <c r="B380" s="237" t="s">
        <v>991</v>
      </c>
      <c r="C380" s="205" t="s">
        <v>416</v>
      </c>
      <c r="D380" s="721">
        <v>8</v>
      </c>
      <c r="E380" s="742"/>
      <c r="F380" s="154">
        <f>D380*E380</f>
        <v>0</v>
      </c>
    </row>
    <row r="381" spans="1:6" ht="15">
      <c r="A381" s="713"/>
      <c r="B381" s="237" t="s">
        <v>1307</v>
      </c>
      <c r="C381" s="205" t="s">
        <v>416</v>
      </c>
      <c r="D381" s="721">
        <v>3</v>
      </c>
      <c r="E381" s="742"/>
      <c r="F381" s="154">
        <f>D381*E381</f>
        <v>0</v>
      </c>
    </row>
    <row r="382" spans="1:6" ht="15">
      <c r="A382" s="713"/>
      <c r="C382" s="205"/>
      <c r="E382" s="150"/>
      <c r="F382" s="717"/>
    </row>
    <row r="383" spans="1:4" ht="15">
      <c r="A383" s="156" t="s">
        <v>1308</v>
      </c>
      <c r="B383" s="157" t="s">
        <v>992</v>
      </c>
      <c r="C383" s="716"/>
      <c r="D383" s="717"/>
    </row>
    <row r="384" spans="1:4" ht="15">
      <c r="A384" s="156"/>
      <c r="B384" s="157" t="s">
        <v>993</v>
      </c>
      <c r="C384" s="716"/>
      <c r="D384" s="717"/>
    </row>
    <row r="385" spans="1:4" ht="15">
      <c r="A385" s="156"/>
      <c r="B385" s="157" t="s">
        <v>994</v>
      </c>
      <c r="C385" s="716"/>
      <c r="D385" s="717"/>
    </row>
    <row r="386" spans="1:4" ht="31.5">
      <c r="A386" s="156"/>
      <c r="B386" s="157" t="s">
        <v>1340</v>
      </c>
      <c r="C386" s="716"/>
      <c r="D386" s="717"/>
    </row>
    <row r="387" spans="1:4" ht="45">
      <c r="A387" s="156"/>
      <c r="B387" s="157" t="s">
        <v>995</v>
      </c>
      <c r="C387" s="716"/>
      <c r="D387" s="717"/>
    </row>
    <row r="388" spans="1:4" ht="15">
      <c r="A388" s="156"/>
      <c r="B388" s="157" t="s">
        <v>996</v>
      </c>
      <c r="C388" s="716"/>
      <c r="D388" s="717"/>
    </row>
    <row r="389" spans="1:4" ht="15">
      <c r="A389" s="156"/>
      <c r="B389" s="157" t="s">
        <v>997</v>
      </c>
      <c r="C389" s="716"/>
      <c r="D389" s="717"/>
    </row>
    <row r="390" spans="1:4" ht="15">
      <c r="A390" s="156"/>
      <c r="B390" s="157" t="s">
        <v>998</v>
      </c>
      <c r="C390" s="716"/>
      <c r="D390" s="717"/>
    </row>
    <row r="391" spans="1:4" ht="15">
      <c r="A391" s="156"/>
      <c r="B391" s="157" t="s">
        <v>999</v>
      </c>
      <c r="C391" s="716"/>
      <c r="D391" s="717"/>
    </row>
    <row r="392" spans="1:6" ht="15">
      <c r="A392" s="156"/>
      <c r="B392" s="157" t="s">
        <v>1000</v>
      </c>
      <c r="C392" s="205" t="s">
        <v>416</v>
      </c>
      <c r="D392" s="721">
        <v>11</v>
      </c>
      <c r="E392" s="742"/>
      <c r="F392" s="154">
        <f>D392*E392</f>
        <v>0</v>
      </c>
    </row>
    <row r="393" spans="1:4" ht="15">
      <c r="A393" s="156"/>
      <c r="B393" s="157"/>
      <c r="C393" s="716"/>
      <c r="D393" s="717"/>
    </row>
    <row r="394" spans="1:4" ht="31.5">
      <c r="A394" s="156" t="s">
        <v>1309</v>
      </c>
      <c r="B394" s="157" t="s">
        <v>1341</v>
      </c>
      <c r="C394" s="716"/>
      <c r="D394" s="717"/>
    </row>
    <row r="395" spans="1:4" ht="15">
      <c r="A395" s="156"/>
      <c r="B395" s="157" t="s">
        <v>1001</v>
      </c>
      <c r="C395" s="716"/>
      <c r="D395" s="717"/>
    </row>
    <row r="396" spans="1:6" ht="15">
      <c r="A396" s="156"/>
      <c r="B396" s="157" t="s">
        <v>1002</v>
      </c>
      <c r="C396" s="205" t="s">
        <v>416</v>
      </c>
      <c r="D396" s="721">
        <v>7</v>
      </c>
      <c r="E396" s="742"/>
      <c r="F396" s="154">
        <f>D396*E396</f>
        <v>0</v>
      </c>
    </row>
    <row r="397" spans="1:4" ht="15">
      <c r="A397" s="156"/>
      <c r="B397" s="157"/>
      <c r="C397" s="716"/>
      <c r="D397" s="717"/>
    </row>
    <row r="398" spans="1:6" ht="109.5" customHeight="1">
      <c r="A398" s="156" t="s">
        <v>1310</v>
      </c>
      <c r="B398" s="157" t="s">
        <v>1003</v>
      </c>
      <c r="C398" s="716"/>
      <c r="D398" s="717"/>
      <c r="F398" s="717"/>
    </row>
    <row r="399" spans="1:6" ht="15">
      <c r="A399" s="156"/>
      <c r="B399" s="157" t="s">
        <v>942</v>
      </c>
      <c r="C399" s="716"/>
      <c r="D399" s="717"/>
      <c r="F399" s="717"/>
    </row>
    <row r="400" spans="1:6" ht="60">
      <c r="A400" s="156"/>
      <c r="B400" s="157" t="s">
        <v>943</v>
      </c>
      <c r="C400" s="716"/>
      <c r="D400" s="717"/>
      <c r="F400" s="717"/>
    </row>
    <row r="401" spans="1:6" ht="15">
      <c r="A401" s="156"/>
      <c r="B401" s="157" t="s">
        <v>944</v>
      </c>
      <c r="C401" s="205"/>
      <c r="E401" s="150"/>
      <c r="F401" s="717"/>
    </row>
    <row r="402" spans="1:6" ht="15">
      <c r="A402" s="156"/>
      <c r="B402" s="157" t="s">
        <v>945</v>
      </c>
      <c r="C402" s="205"/>
      <c r="E402" s="150"/>
      <c r="F402" s="717"/>
    </row>
    <row r="403" spans="1:6" ht="15">
      <c r="A403" s="156"/>
      <c r="B403" s="157" t="s">
        <v>950</v>
      </c>
      <c r="C403" s="205"/>
      <c r="E403" s="150"/>
      <c r="F403" s="717"/>
    </row>
    <row r="404" spans="1:6" ht="15">
      <c r="A404" s="156"/>
      <c r="B404" s="157" t="s">
        <v>948</v>
      </c>
      <c r="C404" s="205" t="s">
        <v>388</v>
      </c>
      <c r="D404" s="721">
        <v>542</v>
      </c>
      <c r="E404" s="742"/>
      <c r="F404" s="154">
        <f>+E404*D404</f>
        <v>0</v>
      </c>
    </row>
    <row r="405" spans="1:6" ht="15">
      <c r="A405" s="156"/>
      <c r="B405" s="157" t="s">
        <v>949</v>
      </c>
      <c r="C405" s="205" t="s">
        <v>388</v>
      </c>
      <c r="D405" s="721">
        <v>140</v>
      </c>
      <c r="E405" s="742"/>
      <c r="F405" s="154">
        <f>+E405*D405</f>
        <v>0</v>
      </c>
    </row>
    <row r="406" spans="1:6" ht="15">
      <c r="A406" s="156"/>
      <c r="B406" s="157"/>
      <c r="C406" s="716"/>
      <c r="D406" s="717"/>
      <c r="F406" s="717"/>
    </row>
    <row r="407" spans="1:6" ht="30">
      <c r="A407" s="722" t="s">
        <v>1311</v>
      </c>
      <c r="B407" s="157" t="s">
        <v>1004</v>
      </c>
      <c r="C407" s="205"/>
      <c r="E407" s="150"/>
      <c r="F407" s="717"/>
    </row>
    <row r="408" spans="1:6" ht="123" customHeight="1">
      <c r="A408" s="713"/>
      <c r="B408" s="157" t="s">
        <v>1005</v>
      </c>
      <c r="C408" s="205"/>
      <c r="E408" s="150"/>
      <c r="F408" s="717"/>
    </row>
    <row r="409" spans="1:6" ht="15">
      <c r="A409" s="713"/>
      <c r="B409" s="157" t="s">
        <v>1006</v>
      </c>
      <c r="C409" s="205" t="s">
        <v>388</v>
      </c>
      <c r="D409" s="721">
        <v>136</v>
      </c>
      <c r="E409" s="742"/>
      <c r="F409" s="154">
        <f>D409*E409</f>
        <v>0</v>
      </c>
    </row>
    <row r="410" spans="1:6" ht="15">
      <c r="A410" s="713"/>
      <c r="B410" s="237" t="s">
        <v>1007</v>
      </c>
      <c r="C410" s="205" t="s">
        <v>388</v>
      </c>
      <c r="D410" s="721">
        <v>64</v>
      </c>
      <c r="E410" s="742"/>
      <c r="F410" s="154">
        <f>D410*E410</f>
        <v>0</v>
      </c>
    </row>
    <row r="411" spans="1:6" ht="15">
      <c r="A411" s="713"/>
      <c r="C411" s="205"/>
      <c r="E411" s="150"/>
      <c r="F411" s="717"/>
    </row>
    <row r="412" spans="1:6" ht="190.5" customHeight="1">
      <c r="A412" s="722" t="s">
        <v>1312</v>
      </c>
      <c r="B412" s="231" t="s">
        <v>959</v>
      </c>
      <c r="C412" s="205"/>
      <c r="E412" s="150"/>
      <c r="F412" s="717"/>
    </row>
    <row r="413" spans="1:6" ht="15">
      <c r="A413" s="156"/>
      <c r="B413" s="157" t="s">
        <v>960</v>
      </c>
      <c r="C413" s="205"/>
      <c r="E413" s="150"/>
      <c r="F413" s="717"/>
    </row>
    <row r="414" spans="1:6" ht="15">
      <c r="A414" s="156"/>
      <c r="B414" s="157" t="s">
        <v>1008</v>
      </c>
      <c r="C414" s="716"/>
      <c r="D414" s="717"/>
      <c r="E414" s="150"/>
      <c r="F414" s="717"/>
    </row>
    <row r="415" spans="1:6" ht="15">
      <c r="A415" s="156"/>
      <c r="B415" s="157" t="s">
        <v>1006</v>
      </c>
      <c r="C415" s="205" t="s">
        <v>388</v>
      </c>
      <c r="D415" s="721">
        <v>136</v>
      </c>
      <c r="E415" s="742"/>
      <c r="F415" s="154">
        <f>D415*E415</f>
        <v>0</v>
      </c>
    </row>
    <row r="416" spans="1:6" ht="15">
      <c r="A416" s="156"/>
      <c r="B416" s="157" t="s">
        <v>1007</v>
      </c>
      <c r="C416" s="205" t="s">
        <v>388</v>
      </c>
      <c r="D416" s="721">
        <v>64</v>
      </c>
      <c r="E416" s="742"/>
      <c r="F416" s="154">
        <f>D416*E416</f>
        <v>0</v>
      </c>
    </row>
    <row r="417" spans="1:6" ht="15">
      <c r="A417" s="156"/>
      <c r="B417" s="157"/>
      <c r="C417" s="716"/>
      <c r="D417" s="717"/>
      <c r="F417" s="154"/>
    </row>
    <row r="418" spans="1:6" ht="60">
      <c r="A418" s="156" t="s">
        <v>1313</v>
      </c>
      <c r="B418" s="157" t="s">
        <v>1009</v>
      </c>
      <c r="C418" s="716"/>
      <c r="D418" s="717"/>
      <c r="E418" s="150"/>
      <c r="F418" s="717"/>
    </row>
    <row r="419" spans="1:6" ht="15">
      <c r="A419" s="156"/>
      <c r="B419" s="157" t="s">
        <v>1010</v>
      </c>
      <c r="C419" s="716"/>
      <c r="D419" s="717"/>
      <c r="E419" s="150"/>
      <c r="F419" s="717"/>
    </row>
    <row r="420" spans="1:6" ht="15">
      <c r="A420" s="156"/>
      <c r="B420" s="157" t="s">
        <v>1011</v>
      </c>
      <c r="C420" s="205" t="s">
        <v>416</v>
      </c>
      <c r="D420" s="721">
        <v>18</v>
      </c>
      <c r="E420" s="742"/>
      <c r="F420" s="154">
        <f>D420*E420</f>
        <v>0</v>
      </c>
    </row>
    <row r="421" spans="1:6" ht="15">
      <c r="A421" s="156"/>
      <c r="B421" s="157"/>
      <c r="C421" s="716"/>
      <c r="D421" s="717"/>
      <c r="E421" s="150"/>
      <c r="F421" s="717"/>
    </row>
    <row r="422" spans="1:6" ht="81">
      <c r="A422" s="156" t="s">
        <v>1314</v>
      </c>
      <c r="B422" s="231" t="s">
        <v>1012</v>
      </c>
      <c r="C422" s="716"/>
      <c r="D422" s="717"/>
      <c r="E422" s="150"/>
      <c r="F422" s="717"/>
    </row>
    <row r="423" spans="1:6" ht="15">
      <c r="A423" s="156"/>
      <c r="B423" s="157" t="s">
        <v>1013</v>
      </c>
      <c r="C423" s="205" t="s">
        <v>170</v>
      </c>
      <c r="D423" s="721">
        <v>18</v>
      </c>
      <c r="E423" s="742"/>
      <c r="F423" s="154">
        <f>D423*E423</f>
        <v>0</v>
      </c>
    </row>
    <row r="424" spans="1:6" ht="15">
      <c r="A424" s="156"/>
      <c r="B424" s="157"/>
      <c r="C424" s="716"/>
      <c r="D424" s="717"/>
      <c r="E424" s="150"/>
      <c r="F424" s="717"/>
    </row>
    <row r="425" spans="1:6" ht="60">
      <c r="A425" s="156" t="s">
        <v>1315</v>
      </c>
      <c r="B425" s="157" t="s">
        <v>1014</v>
      </c>
      <c r="C425" s="716"/>
      <c r="D425" s="717"/>
      <c r="E425" s="150"/>
      <c r="F425" s="717"/>
    </row>
    <row r="426" spans="1:6" ht="15">
      <c r="A426" s="156"/>
      <c r="B426" s="157" t="s">
        <v>1015</v>
      </c>
      <c r="C426" s="205" t="s">
        <v>388</v>
      </c>
      <c r="D426" s="721">
        <v>160</v>
      </c>
      <c r="E426" s="742"/>
      <c r="F426" s="154">
        <f>D426*E426</f>
        <v>0</v>
      </c>
    </row>
    <row r="427" spans="1:6" ht="15">
      <c r="A427" s="156"/>
      <c r="B427" s="157" t="s">
        <v>1016</v>
      </c>
      <c r="C427" s="205" t="s">
        <v>388</v>
      </c>
      <c r="D427" s="721">
        <v>18</v>
      </c>
      <c r="E427" s="742"/>
      <c r="F427" s="154">
        <f>D427*E427</f>
        <v>0</v>
      </c>
    </row>
    <row r="428" spans="1:6" ht="15">
      <c r="A428" s="156"/>
      <c r="B428" s="157"/>
      <c r="C428" s="716"/>
      <c r="D428" s="717"/>
      <c r="E428" s="150"/>
      <c r="F428" s="717"/>
    </row>
    <row r="429" spans="1:6" ht="30">
      <c r="A429" s="156" t="s">
        <v>1316</v>
      </c>
      <c r="B429" s="157" t="s">
        <v>1017</v>
      </c>
      <c r="C429" s="716"/>
      <c r="D429" s="717"/>
      <c r="E429" s="150"/>
      <c r="F429" s="717"/>
    </row>
    <row r="430" spans="1:6" ht="15">
      <c r="A430" s="156"/>
      <c r="B430" s="157" t="s">
        <v>1018</v>
      </c>
      <c r="C430" s="716"/>
      <c r="D430" s="717"/>
      <c r="E430" s="150"/>
      <c r="F430" s="717"/>
    </row>
    <row r="431" spans="1:6" ht="15">
      <c r="A431" s="156"/>
      <c r="B431" s="157" t="s">
        <v>1019</v>
      </c>
      <c r="C431" s="205" t="s">
        <v>388</v>
      </c>
      <c r="D431" s="721">
        <v>92</v>
      </c>
      <c r="E431" s="742"/>
      <c r="F431" s="154">
        <f>D431*E431</f>
        <v>0</v>
      </c>
    </row>
    <row r="432" spans="1:6" ht="15">
      <c r="A432" s="156"/>
      <c r="B432" s="157" t="s">
        <v>1020</v>
      </c>
      <c r="C432" s="205" t="s">
        <v>388</v>
      </c>
      <c r="D432" s="721">
        <v>340</v>
      </c>
      <c r="E432" s="742"/>
      <c r="F432" s="154">
        <f>D432*E432</f>
        <v>0</v>
      </c>
    </row>
    <row r="433" spans="1:6" ht="15">
      <c r="A433" s="156"/>
      <c r="B433" s="157" t="s">
        <v>1021</v>
      </c>
      <c r="C433" s="205" t="s">
        <v>388</v>
      </c>
      <c r="D433" s="721">
        <v>174</v>
      </c>
      <c r="E433" s="742"/>
      <c r="F433" s="154">
        <f>D433*E433</f>
        <v>0</v>
      </c>
    </row>
    <row r="434" spans="1:6" ht="15">
      <c r="A434" s="156"/>
      <c r="B434" s="157"/>
      <c r="C434" s="716"/>
      <c r="D434" s="717"/>
      <c r="E434" s="150"/>
      <c r="F434" s="717"/>
    </row>
    <row r="435" spans="1:6" ht="194.25" customHeight="1">
      <c r="A435" s="722" t="s">
        <v>1317</v>
      </c>
      <c r="B435" s="231" t="s">
        <v>959</v>
      </c>
      <c r="C435" s="205"/>
      <c r="E435" s="150"/>
      <c r="F435" s="717"/>
    </row>
    <row r="436" spans="1:6" ht="15">
      <c r="A436" s="156"/>
      <c r="B436" s="157" t="s">
        <v>960</v>
      </c>
      <c r="C436" s="205"/>
      <c r="E436" s="150"/>
      <c r="F436" s="717"/>
    </row>
    <row r="437" spans="1:6" ht="15.75">
      <c r="A437" s="156"/>
      <c r="B437" s="157" t="s">
        <v>1022</v>
      </c>
      <c r="C437" s="205" t="s">
        <v>1342</v>
      </c>
      <c r="D437" s="721">
        <v>19</v>
      </c>
      <c r="E437" s="742"/>
      <c r="F437" s="153">
        <f>D437*E437</f>
        <v>0</v>
      </c>
    </row>
    <row r="438" spans="1:6" ht="15">
      <c r="A438" s="156"/>
      <c r="B438" s="157"/>
      <c r="C438" s="716"/>
      <c r="D438" s="717"/>
      <c r="E438" s="150"/>
      <c r="F438" s="717"/>
    </row>
    <row r="439" spans="1:6" ht="30">
      <c r="A439" s="722" t="s">
        <v>1318</v>
      </c>
      <c r="B439" s="157" t="s">
        <v>1023</v>
      </c>
      <c r="C439" s="716"/>
      <c r="D439" s="717"/>
      <c r="E439" s="150"/>
      <c r="F439" s="717"/>
    </row>
    <row r="440" spans="1:6" ht="15">
      <c r="A440" s="156"/>
      <c r="B440" s="157" t="s">
        <v>1024</v>
      </c>
      <c r="C440" s="205" t="s">
        <v>416</v>
      </c>
      <c r="D440" s="721">
        <v>21</v>
      </c>
      <c r="E440" s="742"/>
      <c r="F440" s="154">
        <f>D440*E440</f>
        <v>0</v>
      </c>
    </row>
    <row r="441" spans="1:6" ht="15">
      <c r="A441" s="156"/>
      <c r="B441" s="157"/>
      <c r="C441" s="716"/>
      <c r="D441" s="717"/>
      <c r="E441" s="150"/>
      <c r="F441" s="717"/>
    </row>
    <row r="442" spans="1:6" ht="30">
      <c r="A442" s="156" t="s">
        <v>1319</v>
      </c>
      <c r="B442" s="157" t="s">
        <v>851</v>
      </c>
      <c r="C442" s="205" t="s">
        <v>494</v>
      </c>
      <c r="D442" s="721">
        <v>85</v>
      </c>
      <c r="E442" s="742"/>
      <c r="F442" s="154">
        <f>D442*E442</f>
        <v>0</v>
      </c>
    </row>
    <row r="443" spans="1:6" ht="15">
      <c r="A443" s="713"/>
      <c r="B443" s="727"/>
      <c r="C443" s="716"/>
      <c r="D443" s="717"/>
      <c r="E443" s="150"/>
      <c r="F443" s="717"/>
    </row>
    <row r="444" spans="1:6" ht="15">
      <c r="A444" s="723" t="s">
        <v>1025</v>
      </c>
      <c r="B444" s="728" t="s">
        <v>1026</v>
      </c>
      <c r="C444" s="729"/>
      <c r="D444" s="730"/>
      <c r="E444" s="168"/>
      <c r="F444" s="725">
        <f>SUBTOTAL(9,F445:F478)</f>
        <v>0</v>
      </c>
    </row>
    <row r="445" spans="1:6" ht="72" customHeight="1">
      <c r="A445" s="722" t="s">
        <v>1320</v>
      </c>
      <c r="B445" s="318" t="s">
        <v>1027</v>
      </c>
      <c r="C445" s="205"/>
      <c r="E445" s="150"/>
      <c r="F445" s="717"/>
    </row>
    <row r="446" spans="1:6" ht="15">
      <c r="A446" s="713"/>
      <c r="B446" s="318" t="s">
        <v>1492</v>
      </c>
      <c r="C446" s="205"/>
      <c r="E446" s="150"/>
      <c r="F446" s="717"/>
    </row>
    <row r="447" spans="1:6" ht="15">
      <c r="A447" s="713"/>
      <c r="B447" s="318" t="s">
        <v>1028</v>
      </c>
      <c r="C447" s="205"/>
      <c r="E447" s="150"/>
      <c r="F447" s="717"/>
    </row>
    <row r="448" spans="1:6" ht="15">
      <c r="A448" s="713"/>
      <c r="B448" s="318" t="s">
        <v>1029</v>
      </c>
      <c r="C448" s="205"/>
      <c r="E448" s="150"/>
      <c r="F448" s="717"/>
    </row>
    <row r="449" spans="1:6" ht="15">
      <c r="A449" s="713"/>
      <c r="B449" s="318" t="s">
        <v>1030</v>
      </c>
      <c r="C449" s="205"/>
      <c r="E449" s="150"/>
      <c r="F449" s="717"/>
    </row>
    <row r="450" spans="1:6" ht="15">
      <c r="A450" s="713"/>
      <c r="B450" s="318" t="s">
        <v>1031</v>
      </c>
      <c r="C450" s="205" t="s">
        <v>416</v>
      </c>
      <c r="D450" s="721">
        <v>11</v>
      </c>
      <c r="E450" s="742"/>
      <c r="F450" s="154">
        <f>D450*E450</f>
        <v>0</v>
      </c>
    </row>
    <row r="451" spans="1:6" ht="15">
      <c r="A451" s="713"/>
      <c r="B451" s="318"/>
      <c r="C451" s="205"/>
      <c r="E451" s="150"/>
      <c r="F451" s="154"/>
    </row>
    <row r="452" spans="1:6" ht="63" customHeight="1">
      <c r="A452" s="722" t="s">
        <v>1321</v>
      </c>
      <c r="B452" s="735" t="s">
        <v>1032</v>
      </c>
      <c r="C452" s="205"/>
      <c r="E452" s="150"/>
      <c r="F452" s="717"/>
    </row>
    <row r="453" spans="1:6" ht="15">
      <c r="A453" s="713"/>
      <c r="B453" s="318" t="s">
        <v>1493</v>
      </c>
      <c r="C453" s="205"/>
      <c r="E453" s="150"/>
      <c r="F453" s="717"/>
    </row>
    <row r="454" spans="1:6" ht="15">
      <c r="A454" s="713"/>
      <c r="B454" s="318" t="s">
        <v>1028</v>
      </c>
      <c r="C454" s="205"/>
      <c r="E454" s="150"/>
      <c r="F454" s="717"/>
    </row>
    <row r="455" spans="1:6" ht="15">
      <c r="A455" s="713"/>
      <c r="B455" s="318" t="s">
        <v>1029</v>
      </c>
      <c r="C455" s="205"/>
      <c r="E455" s="150"/>
      <c r="F455" s="717"/>
    </row>
    <row r="456" spans="1:6" ht="15">
      <c r="A456" s="713"/>
      <c r="B456" s="318" t="s">
        <v>1030</v>
      </c>
      <c r="C456" s="205"/>
      <c r="E456" s="150"/>
      <c r="F456" s="717"/>
    </row>
    <row r="457" spans="1:6" ht="15">
      <c r="A457" s="713"/>
      <c r="B457" s="318" t="s">
        <v>1033</v>
      </c>
      <c r="C457" s="205" t="s">
        <v>416</v>
      </c>
      <c r="D457" s="721">
        <v>7</v>
      </c>
      <c r="E457" s="742"/>
      <c r="F457" s="154">
        <f>D457*E457</f>
        <v>0</v>
      </c>
    </row>
    <row r="458" spans="1:6" ht="15">
      <c r="A458" s="713"/>
      <c r="B458" s="318"/>
      <c r="C458" s="205"/>
      <c r="E458" s="150"/>
      <c r="F458" s="717"/>
    </row>
    <row r="459" spans="1:6" ht="152.25" customHeight="1">
      <c r="A459" s="722" t="s">
        <v>1322</v>
      </c>
      <c r="B459" s="318" t="s">
        <v>1491</v>
      </c>
      <c r="C459" s="205" t="s">
        <v>416</v>
      </c>
      <c r="D459" s="721">
        <v>14</v>
      </c>
      <c r="E459" s="742"/>
      <c r="F459" s="154">
        <f>D459*E459</f>
        <v>0</v>
      </c>
    </row>
    <row r="460" spans="1:6" ht="15">
      <c r="A460" s="713"/>
      <c r="C460" s="205"/>
      <c r="E460" s="150"/>
      <c r="F460" s="717"/>
    </row>
    <row r="461" spans="1:6" ht="30.75" customHeight="1">
      <c r="A461" s="722" t="s">
        <v>1323</v>
      </c>
      <c r="B461" s="318" t="s">
        <v>1034</v>
      </c>
      <c r="C461" s="205"/>
      <c r="E461" s="150"/>
      <c r="F461" s="717"/>
    </row>
    <row r="462" spans="1:6" ht="15">
      <c r="A462" s="713"/>
      <c r="B462" s="318" t="s">
        <v>1035</v>
      </c>
      <c r="C462" s="205" t="s">
        <v>388</v>
      </c>
      <c r="D462" s="721">
        <v>820</v>
      </c>
      <c r="E462" s="742"/>
      <c r="F462" s="154">
        <f>D462*E462</f>
        <v>0</v>
      </c>
    </row>
    <row r="463" spans="1:6" ht="15">
      <c r="A463" s="713"/>
      <c r="B463" s="318" t="s">
        <v>1036</v>
      </c>
      <c r="C463" s="205" t="s">
        <v>388</v>
      </c>
      <c r="D463" s="721">
        <v>52</v>
      </c>
      <c r="E463" s="742"/>
      <c r="F463" s="154">
        <f>D463*E463</f>
        <v>0</v>
      </c>
    </row>
    <row r="464" spans="1:6" ht="15">
      <c r="A464" s="713"/>
      <c r="B464" s="318"/>
      <c r="C464" s="205"/>
      <c r="E464" s="150"/>
      <c r="F464" s="717"/>
    </row>
    <row r="465" spans="1:6" ht="40.5">
      <c r="A465" s="722" t="s">
        <v>1324</v>
      </c>
      <c r="B465" s="318" t="s">
        <v>1037</v>
      </c>
      <c r="C465" s="205"/>
      <c r="E465" s="150"/>
      <c r="F465" s="717"/>
    </row>
    <row r="466" spans="1:6" ht="15">
      <c r="A466" s="713"/>
      <c r="B466" s="318" t="s">
        <v>1038</v>
      </c>
      <c r="C466" s="205" t="s">
        <v>416</v>
      </c>
      <c r="D466" s="721">
        <v>2</v>
      </c>
      <c r="E466" s="742"/>
      <c r="F466" s="154">
        <f>D466*E466</f>
        <v>0</v>
      </c>
    </row>
    <row r="467" spans="1:6" ht="15">
      <c r="A467" s="713"/>
      <c r="B467" s="318" t="s">
        <v>1039</v>
      </c>
      <c r="C467" s="205" t="s">
        <v>416</v>
      </c>
      <c r="D467" s="721">
        <v>8</v>
      </c>
      <c r="E467" s="742"/>
      <c r="F467" s="154">
        <f>D467*E467</f>
        <v>0</v>
      </c>
    </row>
    <row r="468" spans="1:6" ht="15">
      <c r="A468" s="713"/>
      <c r="B468" s="318" t="s">
        <v>1040</v>
      </c>
      <c r="C468" s="205" t="s">
        <v>416</v>
      </c>
      <c r="D468" s="721">
        <v>1</v>
      </c>
      <c r="E468" s="742"/>
      <c r="F468" s="154">
        <f>D468*E468</f>
        <v>0</v>
      </c>
    </row>
    <row r="469" spans="1:6" ht="15">
      <c r="A469" s="713"/>
      <c r="B469" s="318" t="s">
        <v>1041</v>
      </c>
      <c r="C469" s="205"/>
      <c r="E469" s="150"/>
      <c r="F469" s="717"/>
    </row>
    <row r="470" spans="1:6" ht="15">
      <c r="A470" s="713"/>
      <c r="B470" s="318"/>
      <c r="C470" s="205"/>
      <c r="E470" s="150"/>
      <c r="F470" s="717"/>
    </row>
    <row r="471" spans="1:6" ht="108">
      <c r="A471" s="722" t="s">
        <v>1325</v>
      </c>
      <c r="B471" s="318" t="s">
        <v>1490</v>
      </c>
      <c r="C471" s="205" t="s">
        <v>1342</v>
      </c>
      <c r="D471" s="721">
        <v>65</v>
      </c>
      <c r="E471" s="742"/>
      <c r="F471" s="154">
        <f>D471*E471</f>
        <v>0</v>
      </c>
    </row>
    <row r="472" spans="1:6" ht="15">
      <c r="A472" s="713"/>
      <c r="B472" s="318"/>
      <c r="C472" s="205"/>
      <c r="E472" s="150"/>
      <c r="F472" s="717"/>
    </row>
    <row r="473" spans="1:6" ht="57.75" customHeight="1">
      <c r="A473" s="722" t="s">
        <v>1326</v>
      </c>
      <c r="B473" s="318" t="s">
        <v>1042</v>
      </c>
      <c r="C473" s="205" t="s">
        <v>170</v>
      </c>
      <c r="D473" s="721">
        <v>1</v>
      </c>
      <c r="E473" s="742"/>
      <c r="F473" s="154">
        <f>D473*E473</f>
        <v>0</v>
      </c>
    </row>
    <row r="474" spans="1:6" ht="15">
      <c r="A474" s="713"/>
      <c r="B474" s="318"/>
      <c r="C474" s="205"/>
      <c r="E474" s="150"/>
      <c r="F474" s="717"/>
    </row>
    <row r="475" spans="1:6" ht="36" customHeight="1">
      <c r="A475" s="722" t="s">
        <v>1327</v>
      </c>
      <c r="B475" s="318" t="s">
        <v>1043</v>
      </c>
      <c r="C475" s="205" t="s">
        <v>170</v>
      </c>
      <c r="D475" s="721">
        <v>1</v>
      </c>
      <c r="E475" s="742"/>
      <c r="F475" s="154">
        <f>D475*E475</f>
        <v>0</v>
      </c>
    </row>
    <row r="476" spans="1:6" ht="15">
      <c r="A476" s="713"/>
      <c r="B476" s="318"/>
      <c r="C476" s="205"/>
      <c r="E476" s="150"/>
      <c r="F476" s="717"/>
    </row>
    <row r="477" spans="1:6" ht="27">
      <c r="A477" s="722" t="s">
        <v>1328</v>
      </c>
      <c r="B477" s="318" t="s">
        <v>1044</v>
      </c>
      <c r="C477" s="205" t="s">
        <v>494</v>
      </c>
      <c r="D477" s="721">
        <v>36</v>
      </c>
      <c r="E477" s="742"/>
      <c r="F477" s="154">
        <f>D477*E477</f>
        <v>0</v>
      </c>
    </row>
    <row r="478" spans="1:6" ht="15">
      <c r="A478" s="713"/>
      <c r="B478" s="318"/>
      <c r="C478" s="205"/>
      <c r="E478" s="150"/>
      <c r="F478" s="717"/>
    </row>
    <row r="479" spans="1:6" ht="15">
      <c r="A479" s="713"/>
      <c r="C479" s="205"/>
      <c r="E479" s="150"/>
      <c r="F479" s="717"/>
    </row>
  </sheetData>
  <sheetProtection password="C6E1" sheet="1" selectLockedCells="1"/>
  <printOptions/>
  <pageMargins left="0.1968503937007874" right="0.15748031496062992" top="0.31496062992125984" bottom="0.31496062992125984" header="0.11811023622047245" footer="0.15748031496062992"/>
  <pageSetup horizontalDpi="600" verticalDpi="600" orientation="portrait" paperSize="9" r:id="rId1"/>
  <headerFooter>
    <oddHeader>&amp;L&amp;8&amp;D&amp;R&amp;"Arial,Krepko"&amp;8BIRO APIS d.o.o.; Zemljemerska 10; 1000 Ljubljana</oddHeader>
    <oddFooter>&amp;L&amp;8&amp;F&amp;R&amp;8&amp;P/&amp;N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Vladimir</dc:creator>
  <cp:keywords/>
  <dc:description/>
  <cp:lastModifiedBy>VLADIMIR</cp:lastModifiedBy>
  <cp:lastPrinted>2017-12-08T10:33:41Z</cp:lastPrinted>
  <dcterms:created xsi:type="dcterms:W3CDTF">2005-03-16T17:37:02Z</dcterms:created>
  <dcterms:modified xsi:type="dcterms:W3CDTF">2017-12-11T06:09:56Z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1060</vt:i4>
  </property>
</Properties>
</file>